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0" windowWidth="12465" windowHeight="12615" tabRatio="785"/>
  </bookViews>
  <sheets>
    <sheet name="2023" sheetId="13" r:id="rId1"/>
  </sheets>
  <definedNames>
    <definedName name="_xlnm.Print_Titles" localSheetId="0">'2023'!$6:$7</definedName>
    <definedName name="_xlnm.Print_Area" localSheetId="0">'2023'!$A$1:$F$454</definedName>
  </definedNames>
  <calcPr calcId="125725"/>
</workbook>
</file>

<file path=xl/calcChain.xml><?xml version="1.0" encoding="utf-8"?>
<calcChain xmlns="http://schemas.openxmlformats.org/spreadsheetml/2006/main">
  <c r="F23" i="13"/>
  <c r="D23"/>
  <c r="C23" s="1"/>
  <c r="D114"/>
  <c r="D113"/>
  <c r="F114"/>
  <c r="F112"/>
  <c r="F111"/>
  <c r="F451" s="1"/>
  <c r="F93"/>
  <c r="F89"/>
  <c r="F79"/>
  <c r="F64"/>
  <c r="F36"/>
  <c r="E388"/>
  <c r="D64"/>
  <c r="C64" s="1"/>
  <c r="D79"/>
  <c r="C79" s="1"/>
  <c r="E390"/>
  <c r="E454" s="1"/>
  <c r="E387"/>
  <c r="E452" s="1"/>
  <c r="E386"/>
  <c r="E385"/>
  <c r="E451" s="1"/>
  <c r="E359"/>
  <c r="E290"/>
  <c r="E270"/>
  <c r="C373"/>
  <c r="C376"/>
  <c r="C377"/>
  <c r="C372"/>
  <c r="C374"/>
  <c r="D453"/>
  <c r="C453" s="1"/>
  <c r="D71"/>
  <c r="C71" s="1"/>
  <c r="C70"/>
  <c r="C68"/>
  <c r="I267"/>
  <c r="I265"/>
  <c r="I264"/>
  <c r="D278"/>
  <c r="C278" s="1"/>
  <c r="C277"/>
  <c r="C274"/>
  <c r="C411"/>
  <c r="D414"/>
  <c r="C414" s="1"/>
  <c r="C358"/>
  <c r="J347"/>
  <c r="D89"/>
  <c r="C89" s="1"/>
  <c r="C88"/>
  <c r="C86"/>
  <c r="C269"/>
  <c r="D195"/>
  <c r="C195" s="1"/>
  <c r="C194"/>
  <c r="D383"/>
  <c r="C383" s="1"/>
  <c r="C368"/>
  <c r="D345"/>
  <c r="C345" s="1"/>
  <c r="C344"/>
  <c r="C343"/>
  <c r="D13"/>
  <c r="D109"/>
  <c r="C109" s="1"/>
  <c r="D111"/>
  <c r="C111" s="1"/>
  <c r="D115"/>
  <c r="D449"/>
  <c r="C449" s="1"/>
  <c r="C448"/>
  <c r="C447"/>
  <c r="C446"/>
  <c r="C445"/>
  <c r="D425"/>
  <c r="C425" s="1"/>
  <c r="C424"/>
  <c r="C423"/>
  <c r="C422"/>
  <c r="D420"/>
  <c r="C420" s="1"/>
  <c r="C419"/>
  <c r="D417"/>
  <c r="C417" s="1"/>
  <c r="C416"/>
  <c r="D404"/>
  <c r="C404" s="1"/>
  <c r="C403"/>
  <c r="C402"/>
  <c r="D443"/>
  <c r="C443" s="1"/>
  <c r="C442"/>
  <c r="C441"/>
  <c r="C440"/>
  <c r="C439"/>
  <c r="C413"/>
  <c r="C438"/>
  <c r="C437"/>
  <c r="C436"/>
  <c r="C435"/>
  <c r="C434"/>
  <c r="C433"/>
  <c r="C412"/>
  <c r="C432"/>
  <c r="C431"/>
  <c r="C430"/>
  <c r="C429"/>
  <c r="C428"/>
  <c r="C427"/>
  <c r="D409"/>
  <c r="C409" s="1"/>
  <c r="C408"/>
  <c r="C407"/>
  <c r="C406"/>
  <c r="D400"/>
  <c r="C400" s="1"/>
  <c r="C399"/>
  <c r="C398"/>
  <c r="D396"/>
  <c r="C395"/>
  <c r="C394"/>
  <c r="C393"/>
  <c r="D100"/>
  <c r="C100" s="1"/>
  <c r="C99"/>
  <c r="D97"/>
  <c r="C97" s="1"/>
  <c r="C96"/>
  <c r="C95"/>
  <c r="D93"/>
  <c r="C93" s="1"/>
  <c r="C92"/>
  <c r="C91"/>
  <c r="C87"/>
  <c r="C85"/>
  <c r="D103"/>
  <c r="C103" s="1"/>
  <c r="C102"/>
  <c r="C78"/>
  <c r="C77"/>
  <c r="C76"/>
  <c r="C75"/>
  <c r="C74"/>
  <c r="C73"/>
  <c r="C69"/>
  <c r="C67"/>
  <c r="C66"/>
  <c r="C63"/>
  <c r="C62"/>
  <c r="C61"/>
  <c r="C60"/>
  <c r="C59"/>
  <c r="C58"/>
  <c r="C57"/>
  <c r="C56"/>
  <c r="C55"/>
  <c r="C54"/>
  <c r="C53"/>
  <c r="C52"/>
  <c r="C51"/>
  <c r="C50"/>
  <c r="C49"/>
  <c r="C48"/>
  <c r="D46"/>
  <c r="C46" s="1"/>
  <c r="C45"/>
  <c r="C44"/>
  <c r="C43"/>
  <c r="C42"/>
  <c r="C41"/>
  <c r="C40"/>
  <c r="C39"/>
  <c r="C38"/>
  <c r="D36"/>
  <c r="C36" s="1"/>
  <c r="C35"/>
  <c r="C34"/>
  <c r="C33"/>
  <c r="C32"/>
  <c r="C31"/>
  <c r="C30"/>
  <c r="C29"/>
  <c r="C28"/>
  <c r="C27"/>
  <c r="C26"/>
  <c r="C25"/>
  <c r="D83"/>
  <c r="C83" s="1"/>
  <c r="C82"/>
  <c r="C81"/>
  <c r="C22"/>
  <c r="C19"/>
  <c r="C18"/>
  <c r="C17"/>
  <c r="C21"/>
  <c r="C16"/>
  <c r="C389"/>
  <c r="D365"/>
  <c r="C365" s="1"/>
  <c r="C364"/>
  <c r="C363"/>
  <c r="C362"/>
  <c r="C361"/>
  <c r="D359"/>
  <c r="H347" s="1"/>
  <c r="C357"/>
  <c r="C356"/>
  <c r="D354"/>
  <c r="C354" s="1"/>
  <c r="C353"/>
  <c r="D351"/>
  <c r="C351" s="1"/>
  <c r="C350"/>
  <c r="D348"/>
  <c r="C348" s="1"/>
  <c r="C347"/>
  <c r="D341"/>
  <c r="C341" s="1"/>
  <c r="D322"/>
  <c r="C322" s="1"/>
  <c r="C321"/>
  <c r="C320"/>
  <c r="D318"/>
  <c r="C318" s="1"/>
  <c r="C317"/>
  <c r="C316"/>
  <c r="D314"/>
  <c r="C314" s="1"/>
  <c r="C313"/>
  <c r="C312"/>
  <c r="D310"/>
  <c r="C310" s="1"/>
  <c r="C309"/>
  <c r="C308"/>
  <c r="D306"/>
  <c r="C306" s="1"/>
  <c r="C305"/>
  <c r="C304"/>
  <c r="D337"/>
  <c r="C337" s="1"/>
  <c r="C336"/>
  <c r="D334"/>
  <c r="C334" s="1"/>
  <c r="C333"/>
  <c r="D331"/>
  <c r="C331" s="1"/>
  <c r="C330"/>
  <c r="D328"/>
  <c r="C328" s="1"/>
  <c r="C327"/>
  <c r="D325"/>
  <c r="C325" s="1"/>
  <c r="C324"/>
  <c r="D301"/>
  <c r="C301" s="1"/>
  <c r="C300"/>
  <c r="C299"/>
  <c r="C298"/>
  <c r="C297"/>
  <c r="D294"/>
  <c r="C294" s="1"/>
  <c r="C293"/>
  <c r="C292"/>
  <c r="C290"/>
  <c r="C289"/>
  <c r="C288"/>
  <c r="C287"/>
  <c r="C286"/>
  <c r="D284"/>
  <c r="C284" s="1"/>
  <c r="C283"/>
  <c r="D281"/>
  <c r="C281" s="1"/>
  <c r="C280"/>
  <c r="C276"/>
  <c r="C275"/>
  <c r="C273"/>
  <c r="C272"/>
  <c r="D270"/>
  <c r="C270" s="1"/>
  <c r="C268"/>
  <c r="D266"/>
  <c r="C266" s="1"/>
  <c r="C265"/>
  <c r="C264"/>
  <c r="D262"/>
  <c r="C262" s="1"/>
  <c r="C261"/>
  <c r="D259"/>
  <c r="C259" s="1"/>
  <c r="C258"/>
  <c r="C257"/>
  <c r="D239"/>
  <c r="C239" s="1"/>
  <c r="C238"/>
  <c r="C237"/>
  <c r="D235"/>
  <c r="C235" s="1"/>
  <c r="C234"/>
  <c r="C233"/>
  <c r="D231"/>
  <c r="C231" s="1"/>
  <c r="C230"/>
  <c r="C229"/>
  <c r="D227"/>
  <c r="C227" s="1"/>
  <c r="C226"/>
  <c r="C225"/>
  <c r="D223"/>
  <c r="C223" s="1"/>
  <c r="C222"/>
  <c r="C221"/>
  <c r="D219"/>
  <c r="C219" s="1"/>
  <c r="C218"/>
  <c r="C217"/>
  <c r="D215"/>
  <c r="C215" s="1"/>
  <c r="C214"/>
  <c r="C213"/>
  <c r="D211"/>
  <c r="C211" s="1"/>
  <c r="C210"/>
  <c r="C209"/>
  <c r="D255"/>
  <c r="C255" s="1"/>
  <c r="C254"/>
  <c r="D252"/>
  <c r="C252" s="1"/>
  <c r="C251"/>
  <c r="D249"/>
  <c r="C249" s="1"/>
  <c r="C248"/>
  <c r="C247"/>
  <c r="D245"/>
  <c r="C245" s="1"/>
  <c r="C244"/>
  <c r="D242"/>
  <c r="C242" s="1"/>
  <c r="C241"/>
  <c r="D206"/>
  <c r="C206" s="1"/>
  <c r="C205"/>
  <c r="C204"/>
  <c r="C203"/>
  <c r="C202"/>
  <c r="D199"/>
  <c r="C199" s="1"/>
  <c r="C198"/>
  <c r="C197"/>
  <c r="D192"/>
  <c r="C192" s="1"/>
  <c r="C191"/>
  <c r="C190"/>
  <c r="C189"/>
  <c r="C188"/>
  <c r="D186"/>
  <c r="C186" s="1"/>
  <c r="C185"/>
  <c r="C184"/>
  <c r="D182"/>
  <c r="C182" s="1"/>
  <c r="C181"/>
  <c r="C180"/>
  <c r="D163"/>
  <c r="C163" s="1"/>
  <c r="C162"/>
  <c r="C161"/>
  <c r="D159"/>
  <c r="C159" s="1"/>
  <c r="C158"/>
  <c r="C157"/>
  <c r="D155"/>
  <c r="C155" s="1"/>
  <c r="C154"/>
  <c r="C153"/>
  <c r="D151"/>
  <c r="C151" s="1"/>
  <c r="C150"/>
  <c r="C149"/>
  <c r="D147"/>
  <c r="C147" s="1"/>
  <c r="C146"/>
  <c r="C145"/>
  <c r="D143"/>
  <c r="C143" s="1"/>
  <c r="C142"/>
  <c r="C141"/>
  <c r="D139"/>
  <c r="C139" s="1"/>
  <c r="C138"/>
  <c r="C137"/>
  <c r="D135"/>
  <c r="C135" s="1"/>
  <c r="C134"/>
  <c r="C133"/>
  <c r="D131"/>
  <c r="C131" s="1"/>
  <c r="C130"/>
  <c r="C129"/>
  <c r="D178"/>
  <c r="C178"/>
  <c r="D175"/>
  <c r="C175" s="1"/>
  <c r="C174"/>
  <c r="D172"/>
  <c r="C172" s="1"/>
  <c r="C171"/>
  <c r="D169"/>
  <c r="C169" s="1"/>
  <c r="C168"/>
  <c r="D166"/>
  <c r="C166" s="1"/>
  <c r="C165"/>
  <c r="D126"/>
  <c r="C126" s="1"/>
  <c r="C125"/>
  <c r="C124"/>
  <c r="C123"/>
  <c r="C122"/>
  <c r="D119"/>
  <c r="C119" s="1"/>
  <c r="C118"/>
  <c r="C117"/>
  <c r="C378"/>
  <c r="C370"/>
  <c r="C369"/>
  <c r="C367"/>
  <c r="C382"/>
  <c r="C340"/>
  <c r="C339"/>
  <c r="C381"/>
  <c r="C380"/>
  <c r="C108"/>
  <c r="C107"/>
  <c r="C106"/>
  <c r="C105"/>
  <c r="C12"/>
  <c r="C11"/>
  <c r="C10"/>
  <c r="C9"/>
  <c r="C390" l="1"/>
  <c r="D390" s="1"/>
  <c r="D454" s="1"/>
  <c r="F452"/>
  <c r="F110"/>
  <c r="C113"/>
  <c r="E384"/>
  <c r="E450" s="1"/>
  <c r="H185"/>
  <c r="H264"/>
  <c r="H345"/>
  <c r="H265"/>
  <c r="I263"/>
  <c r="H344"/>
  <c r="H267"/>
  <c r="D112"/>
  <c r="C112" s="1"/>
  <c r="C359"/>
  <c r="F454"/>
  <c r="C396"/>
  <c r="C114"/>
  <c r="C388" l="1"/>
  <c r="C387" s="1"/>
  <c r="F450"/>
  <c r="C454"/>
  <c r="D110"/>
  <c r="C110" s="1"/>
  <c r="H184"/>
  <c r="D387" l="1"/>
  <c r="H183"/>
  <c r="C386"/>
  <c r="C385" s="1"/>
  <c r="H263"/>
  <c r="H343"/>
  <c r="D386" l="1"/>
  <c r="D385"/>
  <c r="D452"/>
  <c r="C452" s="1"/>
  <c r="C384" l="1"/>
  <c r="D384" s="1"/>
  <c r="C115"/>
  <c r="D451" l="1"/>
  <c r="C451" s="1"/>
  <c r="D450" l="1"/>
  <c r="C450" s="1"/>
  <c r="C13"/>
</calcChain>
</file>

<file path=xl/sharedStrings.xml><?xml version="1.0" encoding="utf-8"?>
<sst xmlns="http://schemas.openxmlformats.org/spreadsheetml/2006/main" count="585" uniqueCount="327">
  <si>
    <t>№ п/п</t>
  </si>
  <si>
    <t>Главный врач</t>
  </si>
  <si>
    <t>Врач клинический фармаколог</t>
  </si>
  <si>
    <t>Главная медицинская сестра</t>
  </si>
  <si>
    <t>Медицинская сестра диетическая</t>
  </si>
  <si>
    <t>Старшая медицинская сестра</t>
  </si>
  <si>
    <t>Медицинский регистратор</t>
  </si>
  <si>
    <t>Операционная медицинская сестра</t>
  </si>
  <si>
    <t>Санитарка</t>
  </si>
  <si>
    <t>Итого по поликлинике</t>
  </si>
  <si>
    <t>Медицинская сестра палатная</t>
  </si>
  <si>
    <t>Медицинская сестра перевязочной</t>
  </si>
  <si>
    <t>Врач клинической лабораторной диагностики</t>
  </si>
  <si>
    <t>Медицинская сестра по физиотерапии</t>
  </si>
  <si>
    <t>Кабинет лечебной физкультуры</t>
  </si>
  <si>
    <t>Медицинская сестра по массажу</t>
  </si>
  <si>
    <t>Медицинский статистик</t>
  </si>
  <si>
    <t>Бухгалтерия</t>
  </si>
  <si>
    <t>Главный бухгалтер</t>
  </si>
  <si>
    <t>Бухгалтер</t>
  </si>
  <si>
    <t>Заведующий хозяйством</t>
  </si>
  <si>
    <t>Начальник отдела кадров</t>
  </si>
  <si>
    <t>Юрисконсульт</t>
  </si>
  <si>
    <t>Заведующий складом</t>
  </si>
  <si>
    <t>Водитель  автомобиля</t>
  </si>
  <si>
    <t>Гардеробщик</t>
  </si>
  <si>
    <t>Кастелянша</t>
  </si>
  <si>
    <t>Швея</t>
  </si>
  <si>
    <t>Итого:</t>
  </si>
  <si>
    <t>Пищеблок</t>
  </si>
  <si>
    <t>Повар</t>
  </si>
  <si>
    <t>Кухонный  рабочий</t>
  </si>
  <si>
    <t>Медицинская сестра</t>
  </si>
  <si>
    <t>Педиатрическое отделение</t>
  </si>
  <si>
    <t>Медицинская сестра участковая</t>
  </si>
  <si>
    <t>Кабинет здорового ребенка</t>
  </si>
  <si>
    <t>Прививочный кабинет</t>
  </si>
  <si>
    <t>Процедурный кабинет</t>
  </si>
  <si>
    <t>Кабинет функциональной диагностики</t>
  </si>
  <si>
    <t xml:space="preserve">Физиотерапевтический кабинет </t>
  </si>
  <si>
    <t>Врач по лечебной физкультуре</t>
  </si>
  <si>
    <t xml:space="preserve">Медицинская сестра </t>
  </si>
  <si>
    <t>Отделение организации медицинской помощи детям в образовательных учреждениях</t>
  </si>
  <si>
    <t>Врачебный здравпункт</t>
  </si>
  <si>
    <t>Фельдшер</t>
  </si>
  <si>
    <t>Отдел кадров</t>
  </si>
  <si>
    <t>Врачи промежуточный</t>
  </si>
  <si>
    <t>Делопроизводитель</t>
  </si>
  <si>
    <t>Медицинская сестра процедурной</t>
  </si>
  <si>
    <t>Фельдшерский здравпункт</t>
  </si>
  <si>
    <t>Кабинет охраны зрения</t>
  </si>
  <si>
    <t xml:space="preserve">Операционная медицинская сестра </t>
  </si>
  <si>
    <t>Подсобный рабочий</t>
  </si>
  <si>
    <t>Медицинская сестра стерилизационной</t>
  </si>
  <si>
    <t>врачи</t>
  </si>
  <si>
    <t xml:space="preserve">Плотник </t>
  </si>
  <si>
    <t>Уборщик служебных помещений</t>
  </si>
  <si>
    <t xml:space="preserve">Экономист </t>
  </si>
  <si>
    <t>Врач здравпункта</t>
  </si>
  <si>
    <t>Врач функциональной диагностики</t>
  </si>
  <si>
    <t>Медицинская сестра приемного отделения</t>
  </si>
  <si>
    <t>Поликлиника № 1</t>
  </si>
  <si>
    <t>Поликлиника № 3</t>
  </si>
  <si>
    <t>Поликлиника № 2</t>
  </si>
  <si>
    <t>всего</t>
  </si>
  <si>
    <t xml:space="preserve">средний </t>
  </si>
  <si>
    <t>младший</t>
  </si>
  <si>
    <t>прочие</t>
  </si>
  <si>
    <t>Кабинет массажа</t>
  </si>
  <si>
    <t xml:space="preserve">Ренгенолаборант </t>
  </si>
  <si>
    <t>Специалист по кадрам</t>
  </si>
  <si>
    <t xml:space="preserve">                                                                                                          Средний промежуточный</t>
  </si>
  <si>
    <t>Централизованная стерилизационная</t>
  </si>
  <si>
    <t>ИТОГО:</t>
  </si>
  <si>
    <t>Уборщик  территорий</t>
  </si>
  <si>
    <t xml:space="preserve">Кабинет неотложной стоматологической помощи </t>
  </si>
  <si>
    <t>Социальный работник</t>
  </si>
  <si>
    <t>Физиотерапевтический кабинет</t>
  </si>
  <si>
    <t>Краевое государственное бюджетное учреждение здравоохранения "Красноярская межрайонная детская клиническая больница № 5"</t>
  </si>
  <si>
    <t xml:space="preserve">       660122   г. Красноярск, ул. Щорса, 83</t>
  </si>
  <si>
    <t>наименование структурных подразделений</t>
  </si>
  <si>
    <t>Младший мед.персонал</t>
  </si>
  <si>
    <t xml:space="preserve"> Прочие</t>
  </si>
  <si>
    <t xml:space="preserve"> Приемное отделение</t>
  </si>
  <si>
    <t>Средний промежуточный</t>
  </si>
  <si>
    <t>Прочие</t>
  </si>
  <si>
    <t xml:space="preserve">Специалист  по  охране  труда </t>
  </si>
  <si>
    <t>Бюджет</t>
  </si>
  <si>
    <t>Буфетчица</t>
  </si>
  <si>
    <t>Начальник хозяйственного отдела</t>
  </si>
  <si>
    <t>Итого по штатному расписанию:</t>
  </si>
  <si>
    <r>
      <t>в т. ч.</t>
    </r>
    <r>
      <rPr>
        <b/>
        <sz val="12"/>
        <rFont val="Times New Roman"/>
        <family val="1"/>
        <charset val="204"/>
      </rPr>
      <t>врачей</t>
    </r>
  </si>
  <si>
    <r>
      <t xml:space="preserve">в т. ч. </t>
    </r>
    <r>
      <rPr>
        <b/>
        <sz val="12"/>
        <rFont val="Times New Roman"/>
        <family val="1"/>
        <charset val="204"/>
      </rPr>
      <t>среднего медициснкого персонала</t>
    </r>
  </si>
  <si>
    <r>
      <t xml:space="preserve">в т. ч. </t>
    </r>
    <r>
      <rPr>
        <b/>
        <sz val="12"/>
        <rFont val="Times New Roman"/>
        <family val="1"/>
        <charset val="204"/>
      </rPr>
      <t>младшего медицинского персонала</t>
    </r>
  </si>
  <si>
    <r>
      <t>в т. ч.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прочего персонала</t>
    </r>
  </si>
  <si>
    <t>Инженер по метрологии</t>
  </si>
  <si>
    <t>Секретарь руководителя</t>
  </si>
  <si>
    <t>Регистратор</t>
  </si>
  <si>
    <t>Администратор</t>
  </si>
  <si>
    <t>Оператор диспетчерской службы</t>
  </si>
  <si>
    <t>Отдел по размещению государственного заказа</t>
  </si>
  <si>
    <t>Оператор</t>
  </si>
  <si>
    <t>Слесарь</t>
  </si>
  <si>
    <t xml:space="preserve">Электромонтер </t>
  </si>
  <si>
    <t>Системный администратор (программист)</t>
  </si>
  <si>
    <t>Отдел гражданской обороны</t>
  </si>
  <si>
    <t>Специалист по гражданской обороне и мобилизационной работе</t>
  </si>
  <si>
    <t>Отдел охраны труда</t>
  </si>
  <si>
    <t>Хозяйственный отдел</t>
  </si>
  <si>
    <t>Общий отдел (канцелярия)</t>
  </si>
  <si>
    <t>Архивариус</t>
  </si>
  <si>
    <t>ШТАТНОЕ РАСПИСАНИЕ</t>
  </si>
  <si>
    <t>Рабочий по обслуживанию зданий</t>
  </si>
  <si>
    <t>Число должностей – всего</t>
  </si>
  <si>
    <t>Заместитель главного врача по амбулаторно–поликлинической  работе</t>
  </si>
  <si>
    <t>Заведующий отделением–врач–педиатр</t>
  </si>
  <si>
    <t>Врач–педиатр участковый</t>
  </si>
  <si>
    <t xml:space="preserve">Врач–педиатр </t>
  </si>
  <si>
    <t>Консультативно–диагностическое отделение</t>
  </si>
  <si>
    <t>Врач–невролог</t>
  </si>
  <si>
    <t>Врач–оториноларинголог</t>
  </si>
  <si>
    <t>Врач–офтальмолог</t>
  </si>
  <si>
    <t>Врач–акушер–гинеколог</t>
  </si>
  <si>
    <t>Врач–травматолог–ортопед</t>
  </si>
  <si>
    <t>Кабинет уролога–андролога</t>
  </si>
  <si>
    <t xml:space="preserve">Врач–детский уролог–андролог </t>
  </si>
  <si>
    <t xml:space="preserve">Врач–детский хирург </t>
  </si>
  <si>
    <t>Врач–дерматовенеролог</t>
  </si>
  <si>
    <t>Врач–инфекционист</t>
  </si>
  <si>
    <t>Врач–физиотерапевт</t>
  </si>
  <si>
    <t>Врач–педиатр</t>
  </si>
  <si>
    <t>Врач–детский кардиолог</t>
  </si>
  <si>
    <t>Врач–детский эндокринолог</t>
  </si>
  <si>
    <t>Фельдшер–лаборант</t>
  </si>
  <si>
    <t xml:space="preserve">Отделение медико–социальной помощи </t>
  </si>
  <si>
    <t>Заведующий отделением– врач–педиатр</t>
  </si>
  <si>
    <t>Заведующий здравпунктом–фельдшер</t>
  </si>
  <si>
    <t>Врач–методист</t>
  </si>
  <si>
    <t>Врач–эпидемиолог</t>
  </si>
  <si>
    <t>Call–Center</t>
  </si>
  <si>
    <t>Заведующий отделением–врач–детский хирург</t>
  </si>
  <si>
    <t xml:space="preserve">Врач–стоматолог хирург </t>
  </si>
  <si>
    <t>Врач–стоматолог–детский</t>
  </si>
  <si>
    <t>Врач–детский хирург</t>
  </si>
  <si>
    <t>Заведующий отделением–врач–челюстно–лицевой хирург</t>
  </si>
  <si>
    <t>Врач–челюстно–лицевой хирург</t>
  </si>
  <si>
    <t>Врач–стоматолог детский</t>
  </si>
  <si>
    <t>Врач–анестезиолог–реаниматолог</t>
  </si>
  <si>
    <t xml:space="preserve">Врач–анестезиолог–реаниматолог </t>
  </si>
  <si>
    <t>Медицинская сестра–анестезист</t>
  </si>
  <si>
    <t>Клинико–дигностическая  лаборатория</t>
  </si>
  <si>
    <t>Врач–рентгенолог</t>
  </si>
  <si>
    <t>Начальник планово–экономического отдела</t>
  </si>
  <si>
    <t>Врач–диетолог</t>
  </si>
  <si>
    <t>Сторож</t>
  </si>
  <si>
    <t>Вахтер</t>
  </si>
  <si>
    <t>Заведующий поликлиникой–врач–педиатр</t>
  </si>
  <si>
    <t>Заведующий поликлиникой–врач–инфекционист</t>
  </si>
  <si>
    <t>ОМС</t>
  </si>
  <si>
    <t>Медицинский психолог</t>
  </si>
  <si>
    <t xml:space="preserve">Инженер </t>
  </si>
  <si>
    <t>Информационно–аналитическое отделение</t>
  </si>
  <si>
    <t>Заведующий информационно–аналитическим отделением</t>
  </si>
  <si>
    <t>Специалист по защите информации</t>
  </si>
  <si>
    <t>Специалист в сфере закупок</t>
  </si>
  <si>
    <t>Медицинская сестра (иммунопрофилактики)</t>
  </si>
  <si>
    <t>Кабинет ультразвуковой диагностики</t>
  </si>
  <si>
    <t>Врач ультразвуковой диагностики</t>
  </si>
  <si>
    <t>Заместитель главного врача по медицинским вопросам</t>
  </si>
  <si>
    <t>Помощник врача–эпидемиолога</t>
  </si>
  <si>
    <t>Старший фельдшер–лаборант</t>
  </si>
  <si>
    <t>Врачи</t>
  </si>
  <si>
    <t>Средний медицинский персонал</t>
  </si>
  <si>
    <t>Фармацевт</t>
  </si>
  <si>
    <t>Выездная патронажная бригада паллиативной медицинской помощи детям</t>
  </si>
  <si>
    <t>Провизор</t>
  </si>
  <si>
    <t>Техник</t>
  </si>
  <si>
    <t>Заведующий отделением-врач-детский хирург</t>
  </si>
  <si>
    <t>Врач–ортодонт</t>
  </si>
  <si>
    <t>Младший медицинский персонал</t>
  </si>
  <si>
    <t>Отдел лекарственного обеспечения</t>
  </si>
  <si>
    <t>Планово–экономический (финансовый)  отдел</t>
  </si>
  <si>
    <t>Итого по стационару:</t>
  </si>
  <si>
    <t>Административно–управленческие  подразделения (и специалисты)</t>
  </si>
  <si>
    <t>Организационно–методический отдел</t>
  </si>
  <si>
    <t>Рентгеновский кабинет</t>
  </si>
  <si>
    <t>Кабинеты врачей – педиатров участковых</t>
  </si>
  <si>
    <t>Кабинет врача-невролога</t>
  </si>
  <si>
    <t>Кабинет врача-офтальмолога</t>
  </si>
  <si>
    <t>Кабинет врача-акушера-гинеколога</t>
  </si>
  <si>
    <t>Кабинет врача-травматолога–ортопеда</t>
  </si>
  <si>
    <t>Кабинет врача-дерматовенеролога</t>
  </si>
  <si>
    <t>Кабинет врача-инфекциониста</t>
  </si>
  <si>
    <t>Кабинет неотложной медицинской помощи</t>
  </si>
  <si>
    <t>Кабинет доврачебной помощи</t>
  </si>
  <si>
    <t>Кабинет врача- оториноларинголога</t>
  </si>
  <si>
    <t>Кабинет врача- офтальмолога</t>
  </si>
  <si>
    <t>Кабинет врача-кардиолога детского</t>
  </si>
  <si>
    <t>Кабинет врача-хирурга детского</t>
  </si>
  <si>
    <t>Кабинет врача-эндокринолога детского</t>
  </si>
  <si>
    <t>Кабинет иммунопрофилактики</t>
  </si>
  <si>
    <t>Врач–статистик</t>
  </si>
  <si>
    <t>Кабинет врача-оториноларинголога</t>
  </si>
  <si>
    <t>Кабинет медико–психологического консультирования</t>
  </si>
  <si>
    <t xml:space="preserve">Медицинский психолог </t>
  </si>
  <si>
    <t xml:space="preserve">Группа анестезиологии–реанимации </t>
  </si>
  <si>
    <t>на 01.01.2024 года</t>
  </si>
  <si>
    <t>Медицинский логопед</t>
  </si>
  <si>
    <t>Заведующий группой–врач–анестезиолог–реаниматолог</t>
  </si>
  <si>
    <t>Руководство</t>
  </si>
  <si>
    <t>1.</t>
  </si>
  <si>
    <t>2.</t>
  </si>
  <si>
    <t>Стационар</t>
  </si>
  <si>
    <t>3.</t>
  </si>
  <si>
    <t>4.</t>
  </si>
  <si>
    <t>3.4.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</si>
  <si>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</si>
  <si>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</si>
  <si>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</si>
  <si>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</si>
  <si>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</si>
  <si>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</si>
  <si>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</si>
  <si>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</si>
  <si>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</si>
  <si>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</si>
  <si>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</si>
  <si>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</si>
  <si>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</si>
  <si>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</si>
  <si>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</si>
  <si>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</si>
  <si>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</si>
  <si>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</si>
  <si>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</si>
  <si>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</si>
  <si>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</si>
  <si>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</si>
  <si>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</si>
  <si>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</si>
  <si>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</si>
  <si>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</si>
  <si>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</si>
  <si>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</si>
  <si>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</si>
  <si>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</si>
  <si>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</si>
  <si>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3.3.</t>
  </si>
  <si>
    <t>4.1.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</si>
  <si>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</si>
  <si>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</si>
  <si>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</si>
  <si>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</si>
  <si>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</si>
  <si>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</si>
  <si>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</si>
  <si>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</si>
  <si>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</si>
  <si>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</si>
  <si>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</si>
  <si>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</si>
  <si>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</si>
  <si>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</si>
  <si>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4.2.14.</t>
  </si>
  <si>
    <t>4.2.15.</t>
  </si>
  <si>
    <t>4.3.</t>
  </si>
  <si>
    <t>4.4.</t>
  </si>
  <si>
    <t>4.5.</t>
  </si>
  <si>
    <t>4.6.</t>
  </si>
  <si>
    <t>5.</t>
  </si>
  <si>
    <t>6.</t>
  </si>
  <si>
    <t>6.1.</t>
  </si>
  <si>
    <t>6.2.</t>
  </si>
  <si>
    <t>Технический отдел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</si>
  <si>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</si>
  <si>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</si>
  <si>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</si>
  <si>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</si>
  <si>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</si>
  <si>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</si>
  <si>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</si>
  <si>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</si>
  <si>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</si>
  <si>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</si>
  <si>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</si>
  <si>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</si>
  <si>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</si>
  <si>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</si>
  <si>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</si>
  <si>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6.3.</t>
  </si>
  <si>
    <t>6.4.</t>
  </si>
  <si>
    <t>7.</t>
  </si>
  <si>
    <t>7.1.</t>
  </si>
  <si>
    <t>7.2.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</si>
  <si>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</si>
  <si>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</si>
  <si>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</si>
  <si>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</si>
  <si>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</si>
  <si>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</si>
  <si>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</si>
  <si>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</si>
  <si>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</si>
  <si>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9.</t>
  </si>
  <si>
    <t>9.1.</t>
  </si>
  <si>
    <t>Хирургическое отделение ( 35 коек круглосуточного пребывания)</t>
  </si>
  <si>
    <t>Дневной стационар хирургическое отделение ( 20 коек, 1 смена )</t>
  </si>
  <si>
    <t>Отделение челюстно–лицевой хирургии  ( стоматологическое )  ( 30 коек круглосуточного пребывания)</t>
  </si>
  <si>
    <t>Дневной стационар отделения челюстно–лицевой хирургии (стоматологическое) (10 коек, 1 смена 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</si>
  <si>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</si>
  <si>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</si>
  <si>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</si>
  <si>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</si>
  <si>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</si>
  <si>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</si>
  <si>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</si>
  <si>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</si>
  <si>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</si>
  <si>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</si>
  <si>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Отдел информационно–программного обеспечения</t>
  </si>
  <si>
    <t>Руководитель отдела информационно–программного обеспечения</t>
  </si>
  <si>
    <t>7.3.</t>
  </si>
  <si>
    <t>2</t>
  </si>
  <si>
    <t>3</t>
  </si>
  <si>
    <t>Предпринимательская деятельность</t>
  </si>
  <si>
    <t xml:space="preserve"> Операционный блок</t>
  </si>
  <si>
    <t>2.1.1.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</si>
</sst>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sz val="12"/>
      <name val="Arial Cyr"/>
      <charset val="204"/>
    </font>
    <font>
      <b/>
      <i/>
      <sz val="12"/>
      <name val="Times New Roman"/>
      <family val="1"/>
    </font>
    <font>
      <i/>
      <sz val="12"/>
      <name val="Times New Roman Cyr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0" fillId="0" borderId="0" xfId="0" applyFill="1"/>
    <xf numFmtId="0" fontId="16" fillId="0" borderId="0" xfId="0" applyFont="1"/>
    <xf numFmtId="2" fontId="19" fillId="0" borderId="0" xfId="0" applyNumberFormat="1" applyFont="1" applyFill="1" applyAlignment="1">
      <alignment horizontal="center" vertical="center"/>
    </xf>
    <xf numFmtId="0" fontId="23" fillId="0" borderId="0" xfId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2" fontId="3" fillId="0" borderId="6" xfId="1" applyNumberFormat="1" applyFont="1" applyFill="1" applyBorder="1" applyAlignment="1">
      <alignment horizontal="center" vertical="center"/>
    </xf>
    <xf numFmtId="2" fontId="19" fillId="0" borderId="13" xfId="1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2" xfId="1" applyFont="1" applyFill="1" applyBorder="1" applyAlignment="1">
      <alignment vertical="center" wrapText="1"/>
    </xf>
    <xf numFmtId="49" fontId="20" fillId="0" borderId="0" xfId="1" applyNumberFormat="1" applyFont="1" applyFill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49" fontId="24" fillId="0" borderId="0" xfId="1" applyNumberFormat="1" applyFont="1" applyFill="1" applyAlignment="1">
      <alignment vertical="center"/>
    </xf>
    <xf numFmtId="2" fontId="24" fillId="0" borderId="0" xfId="0" applyNumberFormat="1" applyFont="1" applyFill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vertical="center" wrapText="1"/>
    </xf>
    <xf numFmtId="2" fontId="25" fillId="0" borderId="6" xfId="0" applyNumberFormat="1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2" fontId="19" fillId="0" borderId="1" xfId="1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2" fontId="19" fillId="0" borderId="1" xfId="1" applyNumberFormat="1" applyFont="1" applyFill="1" applyBorder="1" applyAlignment="1">
      <alignment horizontal="left" vertical="center" wrapText="1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wrapText="1"/>
    </xf>
    <xf numFmtId="2" fontId="3" fillId="0" borderId="13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/>
    </xf>
    <xf numFmtId="0" fontId="10" fillId="0" borderId="6" xfId="1" applyFont="1" applyFill="1" applyBorder="1" applyAlignment="1">
      <alignment vertical="center" wrapText="1"/>
    </xf>
    <xf numFmtId="2" fontId="19" fillId="0" borderId="6" xfId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 wrapText="1"/>
    </xf>
    <xf numFmtId="2" fontId="12" fillId="0" borderId="6" xfId="1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 wrapText="1"/>
    </xf>
    <xf numFmtId="2" fontId="19" fillId="0" borderId="7" xfId="1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2" fontId="24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/>
    <xf numFmtId="49" fontId="3" fillId="0" borderId="0" xfId="0" applyNumberFormat="1" applyFont="1" applyFill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49" fontId="15" fillId="0" borderId="12" xfId="1" applyNumberFormat="1" applyFont="1" applyFill="1" applyBorder="1" applyAlignment="1">
      <alignment horizontal="center" vertical="center"/>
    </xf>
    <xf numFmtId="49" fontId="15" fillId="0" borderId="9" xfId="1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19" fillId="0" borderId="12" xfId="1" applyNumberFormat="1" applyFont="1" applyFill="1" applyBorder="1" applyAlignment="1">
      <alignment horizontal="center" vertical="center"/>
    </xf>
    <xf numFmtId="49" fontId="19" fillId="0" borderId="4" xfId="1" applyNumberFormat="1" applyFont="1" applyFill="1" applyBorder="1" applyAlignment="1">
      <alignment horizontal="center" vertical="center"/>
    </xf>
    <xf numFmtId="49" fontId="21" fillId="0" borderId="1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49" fontId="4" fillId="0" borderId="0" xfId="1" applyNumberFormat="1" applyFont="1" applyFill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2" fontId="19" fillId="0" borderId="29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49" fontId="7" fillId="0" borderId="21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/>
    </xf>
    <xf numFmtId="0" fontId="7" fillId="0" borderId="24" xfId="1" applyFont="1" applyFill="1" applyBorder="1" applyAlignment="1">
      <alignment horizontal="left" vertical="center" wrapText="1"/>
    </xf>
    <xf numFmtId="2" fontId="3" fillId="0" borderId="24" xfId="1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7" fillId="0" borderId="37" xfId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7" fillId="0" borderId="39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left" vertical="center" wrapText="1"/>
    </xf>
    <xf numFmtId="2" fontId="12" fillId="0" borderId="13" xfId="1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49" fontId="5" fillId="0" borderId="40" xfId="1" applyNumberFormat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left" vertical="center" wrapText="1"/>
    </xf>
    <xf numFmtId="2" fontId="3" fillId="0" borderId="41" xfId="1" applyNumberFormat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49" fontId="5" fillId="0" borderId="12" xfId="1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vertical="center" wrapText="1"/>
    </xf>
    <xf numFmtId="2" fontId="8" fillId="0" borderId="13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 applyProtection="1">
      <alignment horizontal="center" vertical="center"/>
      <protection locked="0"/>
    </xf>
    <xf numFmtId="2" fontId="25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2" fillId="0" borderId="19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2" fontId="24" fillId="0" borderId="0" xfId="0" applyNumberFormat="1" applyFont="1" applyFill="1" applyAlignment="1"/>
    <xf numFmtId="2" fontId="0" fillId="0" borderId="0" xfId="0" applyNumberFormat="1" applyFill="1"/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22" fillId="0" borderId="7" xfId="0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wrapText="1"/>
    </xf>
  </cellXfs>
  <cellStyles count="2">
    <cellStyle name="Обычный" xfId="0" builtinId="0"/>
    <cellStyle name="Обычный_1 Штатное 88-04 в 2004 окончат.посл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zoomScaleNormal="100" workbookViewId="0">
      <selection activeCell="B25" sqref="B25"/>
    </sheetView>
  </sheetViews>
  <sheetFormatPr defaultRowHeight="15.75"/>
  <cols>
    <col min="1" max="1" width="6.7109375" style="100" customWidth="1"/>
    <col min="2" max="2" width="49.5703125" style="21" customWidth="1"/>
    <col min="3" max="3" width="13.42578125" style="5" customWidth="1"/>
    <col min="4" max="4" width="13" style="3" customWidth="1"/>
    <col min="5" max="5" width="9.5703125" style="5" customWidth="1"/>
    <col min="6" max="6" width="11" style="5" customWidth="1"/>
    <col min="7" max="7" width="9.140625" style="8"/>
    <col min="8" max="8" width="12.7109375" style="8" bestFit="1" customWidth="1"/>
    <col min="9" max="9" width="9.140625" style="76"/>
  </cols>
  <sheetData>
    <row r="1" spans="1:9" ht="27" customHeight="1">
      <c r="A1" s="201" t="s">
        <v>111</v>
      </c>
      <c r="B1" s="201"/>
      <c r="C1" s="201"/>
      <c r="D1" s="201"/>
      <c r="E1" s="201"/>
      <c r="F1" s="201"/>
    </row>
    <row r="2" spans="1:9" ht="18.75">
      <c r="A2" s="202" t="s">
        <v>206</v>
      </c>
      <c r="B2" s="202"/>
      <c r="C2" s="202"/>
      <c r="D2" s="202"/>
      <c r="E2" s="202"/>
      <c r="F2" s="202"/>
    </row>
    <row r="3" spans="1:9" ht="36.75" customHeight="1">
      <c r="A3" s="203" t="s">
        <v>78</v>
      </c>
      <c r="B3" s="204"/>
      <c r="C3" s="204"/>
      <c r="D3" s="205"/>
      <c r="E3" s="205"/>
      <c r="F3" s="205"/>
    </row>
    <row r="4" spans="1:9" ht="15.75" customHeight="1">
      <c r="A4" s="206" t="s">
        <v>79</v>
      </c>
      <c r="B4" s="205"/>
      <c r="C4" s="205"/>
      <c r="D4" s="205"/>
      <c r="E4" s="205"/>
      <c r="F4" s="205"/>
    </row>
    <row r="5" spans="1:9" ht="12" customHeight="1" thickBot="1">
      <c r="A5" s="96"/>
      <c r="C5" s="4"/>
    </row>
    <row r="6" spans="1:9" ht="15.75" customHeight="1">
      <c r="A6" s="210" t="s">
        <v>0</v>
      </c>
      <c r="B6" s="212" t="s">
        <v>80</v>
      </c>
      <c r="C6" s="212" t="s">
        <v>113</v>
      </c>
      <c r="D6" s="207"/>
      <c r="E6" s="208"/>
      <c r="F6" s="209"/>
    </row>
    <row r="7" spans="1:9" ht="42" customHeight="1" thickBot="1">
      <c r="A7" s="211"/>
      <c r="B7" s="213"/>
      <c r="C7" s="213"/>
      <c r="D7" s="106" t="s">
        <v>158</v>
      </c>
      <c r="E7" s="106" t="s">
        <v>87</v>
      </c>
      <c r="F7" s="107" t="s">
        <v>324</v>
      </c>
    </row>
    <row r="8" spans="1:9" ht="15.75" customHeight="1" thickBot="1">
      <c r="A8" s="185" t="s">
        <v>210</v>
      </c>
      <c r="B8" s="198" t="s">
        <v>209</v>
      </c>
      <c r="C8" s="214"/>
      <c r="D8" s="214"/>
      <c r="E8" s="214"/>
      <c r="F8" s="215"/>
    </row>
    <row r="9" spans="1:9" ht="15.75" customHeight="1">
      <c r="A9" s="81">
        <v>1</v>
      </c>
      <c r="B9" s="49" t="s">
        <v>1</v>
      </c>
      <c r="C9" s="13">
        <f>D9</f>
        <v>1</v>
      </c>
      <c r="D9" s="14">
        <v>1</v>
      </c>
      <c r="E9" s="166"/>
      <c r="F9" s="169"/>
    </row>
    <row r="10" spans="1:9" ht="30" customHeight="1">
      <c r="A10" s="82">
        <v>2</v>
      </c>
      <c r="B10" s="48" t="s">
        <v>114</v>
      </c>
      <c r="C10" s="36">
        <f>D10</f>
        <v>1</v>
      </c>
      <c r="D10" s="37">
        <v>1</v>
      </c>
      <c r="E10" s="167"/>
      <c r="F10" s="170"/>
    </row>
    <row r="11" spans="1:9" ht="32.25" customHeight="1">
      <c r="A11" s="82">
        <v>3</v>
      </c>
      <c r="B11" s="48" t="s">
        <v>168</v>
      </c>
      <c r="C11" s="36">
        <f>D11</f>
        <v>1</v>
      </c>
      <c r="D11" s="37">
        <v>1</v>
      </c>
      <c r="E11" s="167"/>
      <c r="F11" s="170"/>
    </row>
    <row r="12" spans="1:9" ht="15.75" customHeight="1">
      <c r="A12" s="82">
        <v>4</v>
      </c>
      <c r="B12" s="47" t="s">
        <v>3</v>
      </c>
      <c r="C12" s="36">
        <f>D12</f>
        <v>1</v>
      </c>
      <c r="D12" s="37">
        <v>1</v>
      </c>
      <c r="E12" s="167"/>
      <c r="F12" s="170"/>
    </row>
    <row r="13" spans="1:9" s="2" customFormat="1" ht="15.75" customHeight="1" thickBot="1">
      <c r="A13" s="83"/>
      <c r="B13" s="30" t="s">
        <v>73</v>
      </c>
      <c r="C13" s="12">
        <f>D13</f>
        <v>4</v>
      </c>
      <c r="D13" s="50">
        <f>SUM(D9:D12)</f>
        <v>4</v>
      </c>
      <c r="E13" s="168"/>
      <c r="F13" s="171"/>
      <c r="G13" s="15"/>
      <c r="H13" s="15"/>
      <c r="I13" s="76"/>
    </row>
    <row r="14" spans="1:9" s="8" customFormat="1" ht="18.75" customHeight="1" thickBot="1">
      <c r="A14" s="124" t="s">
        <v>211</v>
      </c>
      <c r="B14" s="198" t="s">
        <v>212</v>
      </c>
      <c r="C14" s="216"/>
      <c r="D14" s="216"/>
      <c r="E14" s="216"/>
      <c r="F14" s="217"/>
      <c r="I14" s="77"/>
    </row>
    <row r="15" spans="1:9" s="8" customFormat="1" ht="15.75" customHeight="1" thickBot="1">
      <c r="A15" s="127" t="s">
        <v>216</v>
      </c>
      <c r="B15" s="195" t="s">
        <v>83</v>
      </c>
      <c r="C15" s="218"/>
      <c r="D15" s="218"/>
      <c r="E15" s="218"/>
      <c r="F15" s="219"/>
      <c r="I15" s="77"/>
    </row>
    <row r="16" spans="1:9" s="20" customFormat="1" ht="15.75" customHeight="1">
      <c r="A16" s="81">
        <v>1</v>
      </c>
      <c r="B16" s="19" t="s">
        <v>177</v>
      </c>
      <c r="C16" s="13">
        <f t="shared" ref="C16:C19" si="0">D16</f>
        <v>1</v>
      </c>
      <c r="D16" s="14">
        <v>1</v>
      </c>
      <c r="E16" s="128"/>
      <c r="F16" s="112"/>
      <c r="I16" s="77"/>
    </row>
    <row r="17" spans="1:13" ht="15.75" customHeight="1">
      <c r="A17" s="82" t="s">
        <v>322</v>
      </c>
      <c r="B17" s="39" t="s">
        <v>5</v>
      </c>
      <c r="C17" s="36">
        <f t="shared" si="0"/>
        <v>1</v>
      </c>
      <c r="D17" s="37">
        <v>1</v>
      </c>
      <c r="E17" s="74"/>
      <c r="F17" s="109"/>
    </row>
    <row r="18" spans="1:13" ht="15.75" customHeight="1">
      <c r="A18" s="82" t="s">
        <v>323</v>
      </c>
      <c r="B18" s="39" t="s">
        <v>60</v>
      </c>
      <c r="C18" s="36">
        <f t="shared" si="0"/>
        <v>1</v>
      </c>
      <c r="D18" s="37">
        <v>1</v>
      </c>
      <c r="E18" s="74"/>
      <c r="F18" s="109"/>
    </row>
    <row r="19" spans="1:13" ht="15.75" customHeight="1" thickBot="1">
      <c r="A19" s="82" t="s">
        <v>309</v>
      </c>
      <c r="B19" s="39" t="s">
        <v>6</v>
      </c>
      <c r="C19" s="36">
        <f t="shared" si="0"/>
        <v>5</v>
      </c>
      <c r="D19" s="36">
        <v>5</v>
      </c>
      <c r="E19" s="74"/>
      <c r="F19" s="170">
        <v>1</v>
      </c>
    </row>
    <row r="20" spans="1:13" s="35" customFormat="1" ht="15.75" customHeight="1" thickBot="1">
      <c r="A20" s="184" t="s">
        <v>326</v>
      </c>
      <c r="B20" s="198" t="s">
        <v>325</v>
      </c>
      <c r="C20" s="216"/>
      <c r="D20" s="216"/>
      <c r="E20" s="216"/>
      <c r="F20" s="217"/>
      <c r="I20" s="77"/>
    </row>
    <row r="21" spans="1:13" ht="15.75" customHeight="1">
      <c r="A21" s="86" t="s">
        <v>310</v>
      </c>
      <c r="B21" s="71" t="s">
        <v>51</v>
      </c>
      <c r="C21" s="68">
        <f>D21</f>
        <v>5.25</v>
      </c>
      <c r="D21" s="68">
        <v>5.25</v>
      </c>
      <c r="E21" s="183"/>
      <c r="F21" s="115"/>
    </row>
    <row r="22" spans="1:13" ht="15.75" customHeight="1">
      <c r="A22" s="82" t="s">
        <v>311</v>
      </c>
      <c r="B22" s="39" t="s">
        <v>8</v>
      </c>
      <c r="C22" s="36">
        <f>D22</f>
        <v>4</v>
      </c>
      <c r="D22" s="36">
        <v>4</v>
      </c>
      <c r="E22" s="74"/>
      <c r="F22" s="109"/>
    </row>
    <row r="23" spans="1:13" s="34" customFormat="1" ht="15.75" customHeight="1" thickBot="1">
      <c r="A23" s="84"/>
      <c r="B23" s="30" t="s">
        <v>73</v>
      </c>
      <c r="C23" s="12">
        <f t="shared" ref="C23" si="1">D23</f>
        <v>17.25</v>
      </c>
      <c r="D23" s="50">
        <f>D16+D17+D18+D19+D21+D22</f>
        <v>17.25</v>
      </c>
      <c r="E23" s="129"/>
      <c r="F23" s="172">
        <f>F19</f>
        <v>1</v>
      </c>
      <c r="G23" s="35"/>
      <c r="H23" s="35"/>
      <c r="I23" s="76"/>
    </row>
    <row r="24" spans="1:13" s="2" customFormat="1" ht="21" customHeight="1" thickBot="1">
      <c r="A24" s="85" t="s">
        <v>217</v>
      </c>
      <c r="B24" s="186" t="s">
        <v>305</v>
      </c>
      <c r="C24" s="220"/>
      <c r="D24" s="220"/>
      <c r="E24" s="220"/>
      <c r="F24" s="221"/>
      <c r="G24" s="15"/>
      <c r="H24" s="15"/>
      <c r="I24" s="76"/>
    </row>
    <row r="25" spans="1:13" s="11" customFormat="1" ht="18" customHeight="1">
      <c r="A25" s="81">
        <v>1</v>
      </c>
      <c r="B25" s="51" t="s">
        <v>140</v>
      </c>
      <c r="C25" s="13">
        <f t="shared" ref="C25:C35" si="2">D25</f>
        <v>1</v>
      </c>
      <c r="D25" s="13">
        <v>1</v>
      </c>
      <c r="E25" s="125"/>
      <c r="F25" s="169"/>
      <c r="G25" s="105"/>
      <c r="H25" s="105"/>
      <c r="I25" s="79"/>
      <c r="J25" s="178"/>
      <c r="K25" s="178"/>
      <c r="L25" s="178"/>
      <c r="M25" s="178"/>
    </row>
    <row r="26" spans="1:13" ht="15.75" customHeight="1">
      <c r="A26" s="82">
        <v>2</v>
      </c>
      <c r="B26" s="39" t="s">
        <v>143</v>
      </c>
      <c r="C26" s="36">
        <f t="shared" si="2"/>
        <v>3.5</v>
      </c>
      <c r="D26" s="36">
        <v>3.5</v>
      </c>
      <c r="E26" s="74"/>
      <c r="F26" s="170">
        <v>1</v>
      </c>
      <c r="G26" s="105"/>
      <c r="H26" s="105"/>
      <c r="I26" s="79"/>
      <c r="J26" s="1"/>
      <c r="K26" s="1"/>
      <c r="L26" s="1"/>
      <c r="M26" s="1"/>
    </row>
    <row r="27" spans="1:13" ht="15.75" customHeight="1">
      <c r="A27" s="82">
        <v>3</v>
      </c>
      <c r="B27" s="39" t="s">
        <v>126</v>
      </c>
      <c r="C27" s="36">
        <f>D27</f>
        <v>4.75</v>
      </c>
      <c r="D27" s="36">
        <v>4.75</v>
      </c>
      <c r="E27" s="74"/>
      <c r="F27" s="109"/>
      <c r="G27" s="105"/>
      <c r="H27" s="105"/>
      <c r="I27" s="79"/>
      <c r="J27" s="1"/>
      <c r="K27" s="1"/>
      <c r="L27" s="1"/>
      <c r="M27" s="1"/>
    </row>
    <row r="28" spans="1:13" ht="15.75" customHeight="1">
      <c r="A28" s="82">
        <v>4</v>
      </c>
      <c r="B28" s="39" t="s">
        <v>5</v>
      </c>
      <c r="C28" s="36">
        <f t="shared" si="2"/>
        <v>1</v>
      </c>
      <c r="D28" s="36">
        <v>1</v>
      </c>
      <c r="E28" s="74"/>
      <c r="F28" s="109"/>
      <c r="G28" s="105"/>
      <c r="H28" s="105"/>
      <c r="I28" s="79"/>
      <c r="J28" s="1"/>
      <c r="K28" s="1"/>
      <c r="L28" s="1"/>
      <c r="M28" s="1"/>
    </row>
    <row r="29" spans="1:13" ht="15.75" customHeight="1">
      <c r="A29" s="82">
        <v>5</v>
      </c>
      <c r="B29" s="39" t="s">
        <v>10</v>
      </c>
      <c r="C29" s="36">
        <f t="shared" si="2"/>
        <v>10.5</v>
      </c>
      <c r="D29" s="36">
        <v>10.5</v>
      </c>
      <c r="E29" s="74"/>
      <c r="F29" s="170">
        <v>1</v>
      </c>
      <c r="G29" s="105"/>
      <c r="H29" s="105"/>
      <c r="I29" s="79"/>
      <c r="J29" s="1"/>
      <c r="K29" s="1"/>
      <c r="L29" s="1"/>
      <c r="M29" s="1"/>
    </row>
    <row r="30" spans="1:13" ht="15.75" customHeight="1">
      <c r="A30" s="82">
        <v>6</v>
      </c>
      <c r="B30" s="39" t="s">
        <v>11</v>
      </c>
      <c r="C30" s="36">
        <f t="shared" si="2"/>
        <v>1.25</v>
      </c>
      <c r="D30" s="36">
        <v>1.25</v>
      </c>
      <c r="E30" s="74"/>
      <c r="F30" s="170">
        <v>1</v>
      </c>
      <c r="G30" s="105"/>
      <c r="H30" s="105"/>
      <c r="I30" s="79"/>
      <c r="J30" s="1"/>
      <c r="K30" s="1"/>
      <c r="L30" s="1"/>
      <c r="M30" s="1"/>
    </row>
    <row r="31" spans="1:13" ht="15.75" customHeight="1">
      <c r="A31" s="82">
        <v>7</v>
      </c>
      <c r="B31" s="39" t="s">
        <v>48</v>
      </c>
      <c r="C31" s="36">
        <f t="shared" si="2"/>
        <v>1.25</v>
      </c>
      <c r="D31" s="36">
        <v>1.25</v>
      </c>
      <c r="E31" s="74"/>
      <c r="F31" s="170">
        <v>1</v>
      </c>
      <c r="G31" s="105"/>
      <c r="H31" s="105"/>
      <c r="I31" s="79"/>
      <c r="J31" s="1"/>
      <c r="K31" s="1"/>
      <c r="L31" s="1"/>
      <c r="M31" s="1"/>
    </row>
    <row r="32" spans="1:13" ht="15.75" customHeight="1">
      <c r="A32" s="82">
        <v>8</v>
      </c>
      <c r="B32" s="39" t="s">
        <v>7</v>
      </c>
      <c r="C32" s="36">
        <f t="shared" si="2"/>
        <v>1</v>
      </c>
      <c r="D32" s="36">
        <v>1</v>
      </c>
      <c r="E32" s="74"/>
      <c r="F32" s="170">
        <v>1</v>
      </c>
      <c r="G32" s="105"/>
      <c r="H32" s="105"/>
      <c r="I32" s="79"/>
      <c r="J32" s="1"/>
      <c r="K32" s="1"/>
      <c r="L32" s="1"/>
      <c r="M32" s="1"/>
    </row>
    <row r="33" spans="1:13" ht="15.75" customHeight="1">
      <c r="A33" s="82">
        <v>9</v>
      </c>
      <c r="B33" s="39" t="s">
        <v>8</v>
      </c>
      <c r="C33" s="36">
        <f t="shared" si="2"/>
        <v>7.5</v>
      </c>
      <c r="D33" s="36">
        <v>7.5</v>
      </c>
      <c r="E33" s="74"/>
      <c r="F33" s="170">
        <v>1</v>
      </c>
      <c r="G33" s="105"/>
      <c r="H33" s="105"/>
      <c r="I33" s="79"/>
      <c r="J33" s="1"/>
      <c r="K33" s="1"/>
      <c r="L33" s="1"/>
      <c r="M33" s="1"/>
    </row>
    <row r="34" spans="1:13" ht="15.75" customHeight="1">
      <c r="A34" s="82">
        <v>10</v>
      </c>
      <c r="B34" s="39" t="s">
        <v>26</v>
      </c>
      <c r="C34" s="36">
        <f t="shared" si="2"/>
        <v>1</v>
      </c>
      <c r="D34" s="36">
        <v>1</v>
      </c>
      <c r="E34" s="74"/>
      <c r="F34" s="109"/>
      <c r="G34" s="105"/>
      <c r="H34" s="105"/>
      <c r="I34" s="79"/>
      <c r="J34" s="1"/>
      <c r="K34" s="1"/>
      <c r="L34" s="1"/>
      <c r="M34" s="1"/>
    </row>
    <row r="35" spans="1:13" ht="15.75" customHeight="1">
      <c r="A35" s="82">
        <v>11</v>
      </c>
      <c r="B35" s="39" t="s">
        <v>88</v>
      </c>
      <c r="C35" s="36">
        <f t="shared" si="2"/>
        <v>2</v>
      </c>
      <c r="D35" s="36">
        <v>2</v>
      </c>
      <c r="E35" s="74"/>
      <c r="F35" s="109"/>
      <c r="G35" s="105"/>
      <c r="H35" s="105"/>
      <c r="I35" s="79"/>
      <c r="J35" s="1"/>
      <c r="K35" s="1"/>
      <c r="L35" s="1"/>
      <c r="M35" s="1"/>
    </row>
    <row r="36" spans="1:13" ht="15.75" customHeight="1" thickBot="1">
      <c r="A36" s="84"/>
      <c r="B36" s="30" t="s">
        <v>73</v>
      </c>
      <c r="C36" s="12">
        <f>D36</f>
        <v>34.75</v>
      </c>
      <c r="D36" s="50">
        <f>SUM(D25:D35)</f>
        <v>34.75</v>
      </c>
      <c r="E36" s="129"/>
      <c r="F36" s="173">
        <f>SUM(F25:F35)</f>
        <v>6</v>
      </c>
      <c r="G36" s="105"/>
      <c r="H36" s="105"/>
      <c r="I36" s="79"/>
      <c r="J36" s="1"/>
      <c r="K36" s="1"/>
      <c r="L36" s="1"/>
      <c r="M36" s="1"/>
    </row>
    <row r="37" spans="1:13" ht="15.75" customHeight="1" thickBot="1">
      <c r="A37" s="92" t="s">
        <v>218</v>
      </c>
      <c r="B37" s="224" t="s">
        <v>306</v>
      </c>
      <c r="C37" s="220"/>
      <c r="D37" s="220"/>
      <c r="E37" s="220"/>
      <c r="F37" s="221"/>
      <c r="G37" s="105"/>
      <c r="H37" s="105"/>
      <c r="I37" s="79"/>
      <c r="J37" s="1"/>
      <c r="K37" s="1"/>
      <c r="L37" s="1"/>
      <c r="M37" s="1"/>
    </row>
    <row r="38" spans="1:13" ht="15.75" customHeight="1">
      <c r="A38" s="81">
        <v>1</v>
      </c>
      <c r="B38" s="51" t="s">
        <v>140</v>
      </c>
      <c r="C38" s="13">
        <f t="shared" ref="C38:C45" si="3">D38</f>
        <v>0.5</v>
      </c>
      <c r="D38" s="13">
        <v>0.5</v>
      </c>
      <c r="E38" s="125"/>
      <c r="F38" s="108"/>
      <c r="G38" s="105"/>
      <c r="H38" s="105"/>
      <c r="I38" s="79"/>
      <c r="J38" s="1"/>
      <c r="K38" s="1"/>
      <c r="L38" s="1"/>
      <c r="M38" s="1"/>
    </row>
    <row r="39" spans="1:13" ht="15.75" customHeight="1">
      <c r="A39" s="82">
        <v>2</v>
      </c>
      <c r="B39" s="39" t="s">
        <v>143</v>
      </c>
      <c r="C39" s="36">
        <f>D39</f>
        <v>1.25</v>
      </c>
      <c r="D39" s="36">
        <v>1.25</v>
      </c>
      <c r="E39" s="74"/>
      <c r="F39" s="109"/>
      <c r="G39" s="105"/>
      <c r="H39" s="105"/>
      <c r="I39" s="79"/>
      <c r="J39" s="1"/>
      <c r="K39" s="1"/>
      <c r="L39" s="1"/>
      <c r="M39" s="1"/>
    </row>
    <row r="40" spans="1:13" ht="18" customHeight="1">
      <c r="A40" s="82">
        <v>3</v>
      </c>
      <c r="B40" s="39" t="s">
        <v>5</v>
      </c>
      <c r="C40" s="36">
        <f t="shared" si="3"/>
        <v>0.5</v>
      </c>
      <c r="D40" s="36">
        <v>0.5</v>
      </c>
      <c r="E40" s="74"/>
      <c r="F40" s="109"/>
      <c r="G40" s="105"/>
      <c r="H40" s="105"/>
      <c r="I40" s="79"/>
      <c r="J40" s="1"/>
      <c r="K40" s="1"/>
      <c r="L40" s="1"/>
      <c r="M40" s="1"/>
    </row>
    <row r="41" spans="1:13" ht="15.75" customHeight="1">
      <c r="A41" s="82">
        <v>4</v>
      </c>
      <c r="B41" s="39" t="s">
        <v>10</v>
      </c>
      <c r="C41" s="36">
        <f t="shared" si="3"/>
        <v>1.25</v>
      </c>
      <c r="D41" s="36">
        <v>1.25</v>
      </c>
      <c r="E41" s="74"/>
      <c r="F41" s="109"/>
      <c r="G41" s="105"/>
      <c r="H41" s="105"/>
      <c r="I41" s="79"/>
      <c r="J41" s="1"/>
      <c r="K41" s="1"/>
      <c r="L41" s="1"/>
      <c r="M41" s="1"/>
    </row>
    <row r="42" spans="1:13" ht="15.75" customHeight="1">
      <c r="A42" s="82">
        <v>5</v>
      </c>
      <c r="B42" s="39" t="s">
        <v>11</v>
      </c>
      <c r="C42" s="36">
        <f t="shared" si="3"/>
        <v>0.75</v>
      </c>
      <c r="D42" s="36">
        <v>0.75</v>
      </c>
      <c r="E42" s="74"/>
      <c r="F42" s="109"/>
      <c r="G42" s="105"/>
      <c r="H42" s="105"/>
      <c r="I42" s="79"/>
      <c r="J42" s="1"/>
      <c r="K42" s="1"/>
      <c r="L42" s="1"/>
      <c r="M42" s="1"/>
    </row>
    <row r="43" spans="1:13" ht="15.75" customHeight="1">
      <c r="A43" s="82">
        <v>6</v>
      </c>
      <c r="B43" s="39" t="s">
        <v>48</v>
      </c>
      <c r="C43" s="36">
        <f t="shared" si="3"/>
        <v>0.75</v>
      </c>
      <c r="D43" s="36">
        <v>0.75</v>
      </c>
      <c r="E43" s="74"/>
      <c r="F43" s="109"/>
      <c r="G43" s="105"/>
      <c r="H43" s="105"/>
      <c r="I43" s="79"/>
      <c r="J43" s="1"/>
      <c r="K43" s="1"/>
      <c r="L43" s="1"/>
      <c r="M43" s="1"/>
    </row>
    <row r="44" spans="1:13" ht="15.75" customHeight="1">
      <c r="A44" s="82">
        <v>7</v>
      </c>
      <c r="B44" s="39" t="s">
        <v>7</v>
      </c>
      <c r="C44" s="36">
        <f t="shared" si="3"/>
        <v>0.75</v>
      </c>
      <c r="D44" s="36">
        <v>0.75</v>
      </c>
      <c r="E44" s="74"/>
      <c r="F44" s="109"/>
      <c r="G44" s="105"/>
      <c r="H44" s="105"/>
      <c r="I44" s="79"/>
      <c r="J44" s="1"/>
      <c r="K44" s="1"/>
      <c r="L44" s="1"/>
      <c r="M44" s="1"/>
    </row>
    <row r="45" spans="1:13" ht="15.75" customHeight="1">
      <c r="A45" s="82">
        <v>8</v>
      </c>
      <c r="B45" s="39" t="s">
        <v>26</v>
      </c>
      <c r="C45" s="36">
        <f t="shared" si="3"/>
        <v>0.25</v>
      </c>
      <c r="D45" s="36">
        <v>0.25</v>
      </c>
      <c r="E45" s="74"/>
      <c r="F45" s="109"/>
      <c r="G45" s="105"/>
      <c r="H45" s="105"/>
      <c r="I45" s="79"/>
      <c r="J45" s="1"/>
      <c r="K45" s="1"/>
      <c r="L45" s="1"/>
      <c r="M45" s="1"/>
    </row>
    <row r="46" spans="1:13" ht="15.75" customHeight="1" thickBot="1">
      <c r="A46" s="97"/>
      <c r="B46" s="30" t="s">
        <v>73</v>
      </c>
      <c r="C46" s="12">
        <f>D46</f>
        <v>6</v>
      </c>
      <c r="D46" s="12">
        <f>SUM(D38:D45)</f>
        <v>6</v>
      </c>
      <c r="E46" s="129"/>
      <c r="F46" s="113"/>
      <c r="G46" s="105"/>
      <c r="H46" s="105"/>
      <c r="I46" s="179"/>
      <c r="J46" s="180"/>
      <c r="K46" s="1"/>
      <c r="L46" s="1"/>
      <c r="M46" s="1"/>
    </row>
    <row r="47" spans="1:13" ht="33" customHeight="1" thickBot="1">
      <c r="A47" s="92" t="s">
        <v>219</v>
      </c>
      <c r="B47" s="189" t="s">
        <v>307</v>
      </c>
      <c r="C47" s="220"/>
      <c r="D47" s="220"/>
      <c r="E47" s="220"/>
      <c r="F47" s="221"/>
      <c r="G47" s="105"/>
      <c r="H47" s="105"/>
      <c r="I47" s="79"/>
      <c r="J47" s="1"/>
      <c r="K47" s="1"/>
      <c r="L47" s="1"/>
      <c r="M47" s="1"/>
    </row>
    <row r="48" spans="1:13" s="2" customFormat="1" ht="15.75" customHeight="1">
      <c r="A48" s="81">
        <v>1</v>
      </c>
      <c r="B48" s="51" t="s">
        <v>144</v>
      </c>
      <c r="C48" s="13">
        <f t="shared" ref="C48:C64" si="4">D48</f>
        <v>1</v>
      </c>
      <c r="D48" s="13">
        <v>1</v>
      </c>
      <c r="E48" s="125"/>
      <c r="F48" s="108"/>
      <c r="G48" s="181"/>
      <c r="H48" s="181"/>
      <c r="I48" s="79"/>
      <c r="J48" s="182"/>
      <c r="K48" s="182"/>
      <c r="L48" s="182"/>
      <c r="M48" s="182"/>
    </row>
    <row r="49" spans="1:13" s="2" customFormat="1" ht="15.75" customHeight="1">
      <c r="A49" s="82">
        <v>2</v>
      </c>
      <c r="B49" s="39" t="s">
        <v>145</v>
      </c>
      <c r="C49" s="36">
        <f t="shared" si="4"/>
        <v>3</v>
      </c>
      <c r="D49" s="36">
        <v>3</v>
      </c>
      <c r="E49" s="74"/>
      <c r="F49" s="109"/>
      <c r="G49" s="181"/>
      <c r="H49" s="181"/>
      <c r="I49" s="79"/>
      <c r="J49" s="182"/>
      <c r="K49" s="182"/>
      <c r="L49" s="182"/>
      <c r="M49" s="182"/>
    </row>
    <row r="50" spans="1:13" ht="15.75" customHeight="1">
      <c r="A50" s="82">
        <v>3</v>
      </c>
      <c r="B50" s="39" t="s">
        <v>178</v>
      </c>
      <c r="C50" s="36">
        <f t="shared" si="4"/>
        <v>0.25</v>
      </c>
      <c r="D50" s="36">
        <v>0.25</v>
      </c>
      <c r="E50" s="74"/>
      <c r="F50" s="109"/>
      <c r="G50" s="105"/>
      <c r="H50" s="105"/>
      <c r="I50" s="79"/>
      <c r="J50" s="1"/>
      <c r="K50" s="1"/>
      <c r="L50" s="1"/>
      <c r="M50" s="1"/>
    </row>
    <row r="51" spans="1:13" ht="15.75" customHeight="1">
      <c r="A51" s="82">
        <v>4</v>
      </c>
      <c r="B51" s="48" t="s">
        <v>130</v>
      </c>
      <c r="C51" s="36">
        <f t="shared" si="4"/>
        <v>1</v>
      </c>
      <c r="D51" s="36">
        <v>1</v>
      </c>
      <c r="E51" s="74"/>
      <c r="F51" s="109"/>
      <c r="G51" s="105"/>
      <c r="H51" s="105"/>
      <c r="I51" s="79"/>
      <c r="J51" s="1"/>
      <c r="K51" s="1"/>
      <c r="L51" s="1"/>
      <c r="M51" s="1"/>
    </row>
    <row r="52" spans="1:13" s="2" customFormat="1" ht="15.75" customHeight="1">
      <c r="A52" s="82">
        <v>5</v>
      </c>
      <c r="B52" s="39" t="s">
        <v>146</v>
      </c>
      <c r="C52" s="36">
        <f>D52</f>
        <v>2.75</v>
      </c>
      <c r="D52" s="37">
        <v>2.75</v>
      </c>
      <c r="E52" s="74"/>
      <c r="F52" s="170">
        <v>1</v>
      </c>
      <c r="G52" s="181"/>
      <c r="H52" s="181"/>
      <c r="I52" s="79"/>
      <c r="J52" s="182"/>
      <c r="K52" s="182"/>
      <c r="L52" s="182"/>
      <c r="M52" s="182"/>
    </row>
    <row r="53" spans="1:13" ht="15.75" customHeight="1">
      <c r="A53" s="82">
        <v>6</v>
      </c>
      <c r="B53" s="39" t="s">
        <v>145</v>
      </c>
      <c r="C53" s="36">
        <f>D53</f>
        <v>2</v>
      </c>
      <c r="D53" s="36">
        <v>2</v>
      </c>
      <c r="E53" s="74"/>
      <c r="F53" s="170">
        <v>1</v>
      </c>
      <c r="G53" s="105"/>
      <c r="H53" s="105"/>
      <c r="I53" s="79"/>
      <c r="J53" s="1"/>
      <c r="K53" s="1"/>
      <c r="L53" s="1"/>
      <c r="M53" s="1"/>
    </row>
    <row r="54" spans="1:13" ht="15.75" customHeight="1">
      <c r="A54" s="82">
        <v>7</v>
      </c>
      <c r="B54" s="39" t="s">
        <v>141</v>
      </c>
      <c r="C54" s="36">
        <f>D54</f>
        <v>3.25</v>
      </c>
      <c r="D54" s="36">
        <v>3.25</v>
      </c>
      <c r="E54" s="74"/>
      <c r="F54" s="170">
        <v>1</v>
      </c>
      <c r="G54" s="105"/>
      <c r="H54" s="105"/>
      <c r="I54" s="79"/>
      <c r="J54" s="1"/>
      <c r="K54" s="1"/>
      <c r="L54" s="1"/>
      <c r="M54" s="1"/>
    </row>
    <row r="55" spans="1:13" ht="15.75" customHeight="1">
      <c r="A55" s="82">
        <v>9</v>
      </c>
      <c r="B55" s="39" t="s">
        <v>5</v>
      </c>
      <c r="C55" s="36">
        <f t="shared" si="4"/>
        <v>1</v>
      </c>
      <c r="D55" s="36">
        <v>1</v>
      </c>
      <c r="E55" s="74"/>
      <c r="F55" s="109"/>
      <c r="G55" s="105"/>
      <c r="H55" s="105"/>
      <c r="I55" s="79"/>
      <c r="J55" s="1"/>
      <c r="K55" s="1"/>
      <c r="L55" s="1"/>
      <c r="M55" s="1"/>
    </row>
    <row r="56" spans="1:13" s="2" customFormat="1" ht="15.75" customHeight="1">
      <c r="A56" s="82">
        <v>10</v>
      </c>
      <c r="B56" s="39" t="s">
        <v>10</v>
      </c>
      <c r="C56" s="36">
        <f t="shared" si="4"/>
        <v>9</v>
      </c>
      <c r="D56" s="36">
        <v>9</v>
      </c>
      <c r="E56" s="74"/>
      <c r="F56" s="170">
        <v>1</v>
      </c>
      <c r="G56" s="181"/>
      <c r="H56" s="181"/>
      <c r="I56" s="79"/>
      <c r="J56" s="182"/>
      <c r="K56" s="182"/>
      <c r="L56" s="182"/>
      <c r="M56" s="182"/>
    </row>
    <row r="57" spans="1:13" ht="18" customHeight="1">
      <c r="A57" s="82">
        <v>11</v>
      </c>
      <c r="B57" s="39" t="s">
        <v>11</v>
      </c>
      <c r="C57" s="36">
        <f t="shared" si="4"/>
        <v>1</v>
      </c>
      <c r="D57" s="36">
        <v>1</v>
      </c>
      <c r="E57" s="74"/>
      <c r="F57" s="170">
        <v>1</v>
      </c>
      <c r="G57" s="105"/>
      <c r="H57" s="105"/>
      <c r="I57" s="79"/>
      <c r="J57" s="1"/>
      <c r="K57" s="1"/>
      <c r="L57" s="1"/>
      <c r="M57" s="1"/>
    </row>
    <row r="58" spans="1:13" ht="15.75" customHeight="1">
      <c r="A58" s="82">
        <v>12</v>
      </c>
      <c r="B58" s="39" t="s">
        <v>48</v>
      </c>
      <c r="C58" s="36">
        <f t="shared" si="4"/>
        <v>1</v>
      </c>
      <c r="D58" s="36">
        <v>1</v>
      </c>
      <c r="E58" s="74"/>
      <c r="F58" s="170">
        <v>1</v>
      </c>
      <c r="G58" s="105"/>
      <c r="H58" s="105"/>
      <c r="I58" s="79"/>
      <c r="J58" s="1"/>
      <c r="K58" s="1"/>
      <c r="L58" s="1"/>
      <c r="M58" s="1"/>
    </row>
    <row r="59" spans="1:13" ht="15.75" customHeight="1">
      <c r="A59" s="82">
        <v>13</v>
      </c>
      <c r="B59" s="39" t="s">
        <v>7</v>
      </c>
      <c r="C59" s="36">
        <f t="shared" si="4"/>
        <v>1</v>
      </c>
      <c r="D59" s="36">
        <v>1</v>
      </c>
      <c r="E59" s="74"/>
      <c r="F59" s="170">
        <v>1</v>
      </c>
      <c r="G59" s="105"/>
      <c r="H59" s="105"/>
      <c r="I59" s="79"/>
      <c r="J59" s="1"/>
      <c r="K59" s="1"/>
      <c r="L59" s="1"/>
      <c r="M59" s="1"/>
    </row>
    <row r="60" spans="1:13" ht="15.75" customHeight="1">
      <c r="A60" s="82">
        <v>14</v>
      </c>
      <c r="B60" s="39" t="s">
        <v>32</v>
      </c>
      <c r="C60" s="36">
        <f t="shared" si="4"/>
        <v>1</v>
      </c>
      <c r="D60" s="37">
        <v>1</v>
      </c>
      <c r="E60" s="74"/>
      <c r="F60" s="170">
        <v>1</v>
      </c>
      <c r="G60" s="6"/>
      <c r="H60" s="105"/>
      <c r="I60" s="79"/>
      <c r="J60" s="1"/>
      <c r="K60" s="1"/>
      <c r="L60" s="1"/>
      <c r="M60" s="1"/>
    </row>
    <row r="61" spans="1:13" ht="15.75" customHeight="1">
      <c r="A61" s="82">
        <v>16</v>
      </c>
      <c r="B61" s="39" t="s">
        <v>8</v>
      </c>
      <c r="C61" s="36">
        <f t="shared" si="4"/>
        <v>5</v>
      </c>
      <c r="D61" s="36">
        <v>5</v>
      </c>
      <c r="E61" s="74"/>
      <c r="F61" s="170">
        <v>1</v>
      </c>
      <c r="G61" s="105"/>
      <c r="H61" s="105"/>
      <c r="I61" s="79"/>
      <c r="J61" s="1"/>
      <c r="K61" s="1"/>
      <c r="L61" s="1"/>
      <c r="M61" s="1"/>
    </row>
    <row r="62" spans="1:13" ht="15.75" customHeight="1">
      <c r="A62" s="82">
        <v>17</v>
      </c>
      <c r="B62" s="39" t="s">
        <v>26</v>
      </c>
      <c r="C62" s="36">
        <f t="shared" si="4"/>
        <v>1</v>
      </c>
      <c r="D62" s="36">
        <v>1</v>
      </c>
      <c r="E62" s="74"/>
      <c r="F62" s="109"/>
      <c r="G62" s="105"/>
      <c r="H62" s="105"/>
      <c r="I62" s="79"/>
      <c r="J62" s="1"/>
      <c r="K62" s="1"/>
      <c r="L62" s="1"/>
      <c r="M62" s="1"/>
    </row>
    <row r="63" spans="1:13" ht="15.75" customHeight="1">
      <c r="A63" s="82">
        <v>18</v>
      </c>
      <c r="B63" s="39" t="s">
        <v>88</v>
      </c>
      <c r="C63" s="36">
        <f t="shared" si="4"/>
        <v>2</v>
      </c>
      <c r="D63" s="36">
        <v>2</v>
      </c>
      <c r="E63" s="74"/>
      <c r="F63" s="109"/>
      <c r="G63" s="105"/>
      <c r="H63" s="105"/>
      <c r="I63" s="79"/>
      <c r="J63" s="1"/>
      <c r="K63" s="1"/>
      <c r="L63" s="1"/>
      <c r="M63" s="1"/>
    </row>
    <row r="64" spans="1:13" ht="18" customHeight="1" thickBot="1">
      <c r="A64" s="84"/>
      <c r="B64" s="30" t="s">
        <v>73</v>
      </c>
      <c r="C64" s="12">
        <f t="shared" si="4"/>
        <v>35.25</v>
      </c>
      <c r="D64" s="50">
        <f>SUM(D48:D63)</f>
        <v>35.25</v>
      </c>
      <c r="E64" s="126"/>
      <c r="F64" s="173">
        <f>SUM(F48:F63)</f>
        <v>9</v>
      </c>
      <c r="G64" s="105"/>
      <c r="H64" s="105"/>
      <c r="I64" s="79"/>
      <c r="J64" s="1"/>
      <c r="K64" s="1"/>
      <c r="L64" s="1"/>
      <c r="M64" s="1"/>
    </row>
    <row r="65" spans="1:13" ht="31.5" customHeight="1" thickBot="1">
      <c r="A65" s="92" t="s">
        <v>220</v>
      </c>
      <c r="B65" s="224" t="s">
        <v>308</v>
      </c>
      <c r="C65" s="220"/>
      <c r="D65" s="220"/>
      <c r="E65" s="220"/>
      <c r="F65" s="221"/>
      <c r="G65" s="105"/>
      <c r="H65" s="105"/>
      <c r="I65" s="79"/>
      <c r="J65" s="1"/>
      <c r="K65" s="1"/>
      <c r="L65" s="1"/>
      <c r="M65" s="1"/>
    </row>
    <row r="66" spans="1:13" ht="15.75" customHeight="1">
      <c r="A66" s="81">
        <v>1</v>
      </c>
      <c r="B66" s="51" t="s">
        <v>145</v>
      </c>
      <c r="C66" s="13">
        <f>D66</f>
        <v>0.5</v>
      </c>
      <c r="D66" s="13">
        <v>0.5</v>
      </c>
      <c r="E66" s="125"/>
      <c r="F66" s="108"/>
      <c r="G66" s="105"/>
      <c r="H66" s="105"/>
      <c r="I66" s="79"/>
      <c r="J66" s="1"/>
      <c r="K66" s="1"/>
      <c r="L66" s="1"/>
      <c r="M66" s="1"/>
    </row>
    <row r="67" spans="1:13" ht="15.75" customHeight="1">
      <c r="A67" s="82">
        <v>2</v>
      </c>
      <c r="B67" s="39" t="s">
        <v>10</v>
      </c>
      <c r="C67" s="36">
        <f>D67</f>
        <v>0.25</v>
      </c>
      <c r="D67" s="36">
        <v>0.25</v>
      </c>
      <c r="E67" s="74"/>
      <c r="F67" s="109"/>
      <c r="G67" s="105"/>
      <c r="H67" s="105"/>
      <c r="I67" s="79"/>
      <c r="J67" s="1"/>
      <c r="K67" s="1"/>
      <c r="L67" s="1"/>
      <c r="M67" s="1"/>
    </row>
    <row r="68" spans="1:13" s="34" customFormat="1" ht="15.75" customHeight="1">
      <c r="A68" s="82">
        <v>12</v>
      </c>
      <c r="B68" s="39" t="s">
        <v>48</v>
      </c>
      <c r="C68" s="36">
        <f t="shared" ref="C68" si="5">D68</f>
        <v>0.25</v>
      </c>
      <c r="D68" s="36">
        <v>0.25</v>
      </c>
      <c r="E68" s="74"/>
      <c r="F68" s="109"/>
      <c r="G68" s="105"/>
      <c r="H68" s="105"/>
      <c r="I68" s="79"/>
      <c r="J68" s="1"/>
      <c r="K68" s="1"/>
      <c r="L68" s="1"/>
      <c r="M68" s="1"/>
    </row>
    <row r="69" spans="1:13" ht="15.75" customHeight="1">
      <c r="A69" s="82">
        <v>3</v>
      </c>
      <c r="B69" s="39" t="s">
        <v>7</v>
      </c>
      <c r="C69" s="36">
        <f>D69</f>
        <v>0.25</v>
      </c>
      <c r="D69" s="36">
        <v>0.25</v>
      </c>
      <c r="E69" s="74"/>
      <c r="F69" s="109"/>
      <c r="G69" s="105"/>
      <c r="H69" s="105"/>
      <c r="I69" s="79"/>
      <c r="J69" s="1"/>
      <c r="K69" s="1"/>
      <c r="L69" s="1"/>
      <c r="M69" s="1"/>
    </row>
    <row r="70" spans="1:13" s="34" customFormat="1" ht="15.75" customHeight="1">
      <c r="A70" s="82">
        <v>16</v>
      </c>
      <c r="B70" s="39" t="s">
        <v>8</v>
      </c>
      <c r="C70" s="36">
        <f t="shared" ref="C70" si="6">D70</f>
        <v>0.5</v>
      </c>
      <c r="D70" s="36">
        <v>0.5</v>
      </c>
      <c r="E70" s="74"/>
      <c r="F70" s="109"/>
      <c r="G70" s="105"/>
      <c r="H70" s="105"/>
      <c r="I70" s="79"/>
      <c r="J70" s="1"/>
      <c r="K70" s="1"/>
      <c r="L70" s="1"/>
      <c r="M70" s="1"/>
    </row>
    <row r="71" spans="1:13" ht="15.75" customHeight="1" thickBot="1">
      <c r="A71" s="97"/>
      <c r="B71" s="30" t="s">
        <v>73</v>
      </c>
      <c r="C71" s="12">
        <f>D71</f>
        <v>1.75</v>
      </c>
      <c r="D71" s="12">
        <f>SUM(D66:D70)</f>
        <v>1.75</v>
      </c>
      <c r="E71" s="129"/>
      <c r="F71" s="113"/>
      <c r="G71" s="105"/>
      <c r="H71" s="105"/>
      <c r="I71" s="179"/>
      <c r="J71" s="180"/>
      <c r="K71" s="1"/>
      <c r="L71" s="1"/>
      <c r="M71" s="1"/>
    </row>
    <row r="72" spans="1:13" ht="16.5" customHeight="1" thickBot="1">
      <c r="A72" s="93" t="s">
        <v>221</v>
      </c>
      <c r="B72" s="225" t="s">
        <v>205</v>
      </c>
      <c r="C72" s="220"/>
      <c r="D72" s="220"/>
      <c r="E72" s="220"/>
      <c r="F72" s="221"/>
      <c r="G72" s="105"/>
      <c r="H72" s="105"/>
      <c r="I72" s="79"/>
      <c r="J72" s="1"/>
      <c r="K72" s="1"/>
      <c r="L72" s="1"/>
      <c r="M72" s="1"/>
    </row>
    <row r="73" spans="1:13" ht="36" customHeight="1">
      <c r="A73" s="81">
        <v>1</v>
      </c>
      <c r="B73" s="51" t="s">
        <v>208</v>
      </c>
      <c r="C73" s="13">
        <f t="shared" ref="C73:C79" si="7">D73</f>
        <v>1</v>
      </c>
      <c r="D73" s="13">
        <v>1</v>
      </c>
      <c r="E73" s="125"/>
      <c r="F73" s="108"/>
      <c r="G73" s="105"/>
      <c r="H73" s="105"/>
      <c r="I73" s="79"/>
      <c r="J73" s="1"/>
      <c r="K73" s="1"/>
      <c r="L73" s="1"/>
      <c r="M73" s="1"/>
    </row>
    <row r="74" spans="1:13" ht="15.75" customHeight="1">
      <c r="A74" s="82">
        <v>2</v>
      </c>
      <c r="B74" s="39" t="s">
        <v>147</v>
      </c>
      <c r="C74" s="36">
        <f t="shared" si="7"/>
        <v>2</v>
      </c>
      <c r="D74" s="36">
        <v>2</v>
      </c>
      <c r="E74" s="74"/>
      <c r="F74" s="170">
        <v>1</v>
      </c>
      <c r="G74" s="105"/>
      <c r="H74" s="105"/>
      <c r="I74" s="79"/>
      <c r="J74" s="1"/>
      <c r="K74" s="1"/>
      <c r="L74" s="1"/>
      <c r="M74" s="1"/>
    </row>
    <row r="75" spans="1:13" ht="15.75" customHeight="1">
      <c r="A75" s="82">
        <v>8</v>
      </c>
      <c r="B75" s="39" t="s">
        <v>148</v>
      </c>
      <c r="C75" s="36">
        <f t="shared" si="7"/>
        <v>5.25</v>
      </c>
      <c r="D75" s="36">
        <v>5.25</v>
      </c>
      <c r="E75" s="74"/>
      <c r="F75" s="109"/>
      <c r="G75" s="105"/>
      <c r="H75" s="105"/>
      <c r="I75" s="79"/>
      <c r="J75" s="1"/>
      <c r="K75" s="1"/>
      <c r="L75" s="1"/>
      <c r="M75" s="1"/>
    </row>
    <row r="76" spans="1:13" ht="15.75" customHeight="1">
      <c r="A76" s="82">
        <v>3</v>
      </c>
      <c r="B76" s="39" t="s">
        <v>5</v>
      </c>
      <c r="C76" s="36">
        <f t="shared" si="7"/>
        <v>1</v>
      </c>
      <c r="D76" s="36">
        <v>1</v>
      </c>
      <c r="E76" s="74"/>
      <c r="F76" s="109"/>
      <c r="G76" s="105"/>
      <c r="H76" s="105"/>
      <c r="I76" s="79"/>
      <c r="J76" s="1"/>
      <c r="K76" s="1"/>
      <c r="L76" s="1"/>
      <c r="M76" s="1"/>
    </row>
    <row r="77" spans="1:13" ht="15.75" customHeight="1">
      <c r="A77" s="82">
        <v>4</v>
      </c>
      <c r="B77" s="39" t="s">
        <v>149</v>
      </c>
      <c r="C77" s="36">
        <f t="shared" si="7"/>
        <v>2</v>
      </c>
      <c r="D77" s="36">
        <v>2</v>
      </c>
      <c r="E77" s="74"/>
      <c r="F77" s="170">
        <v>1</v>
      </c>
      <c r="G77" s="105"/>
      <c r="H77" s="105"/>
      <c r="I77" s="79"/>
      <c r="J77" s="1"/>
      <c r="K77" s="1"/>
      <c r="L77" s="1"/>
      <c r="M77" s="1"/>
    </row>
    <row r="78" spans="1:13" ht="15.75" customHeight="1">
      <c r="A78" s="82">
        <v>15</v>
      </c>
      <c r="B78" s="39" t="s">
        <v>149</v>
      </c>
      <c r="C78" s="36">
        <f t="shared" si="7"/>
        <v>5.25</v>
      </c>
      <c r="D78" s="36">
        <v>5.25</v>
      </c>
      <c r="E78" s="74"/>
      <c r="F78" s="109"/>
      <c r="G78" s="105"/>
      <c r="H78" s="105"/>
      <c r="I78" s="79"/>
      <c r="J78" s="1"/>
      <c r="K78" s="1"/>
      <c r="L78" s="1"/>
      <c r="M78" s="1"/>
    </row>
    <row r="79" spans="1:13" ht="15.75" customHeight="1" thickBot="1">
      <c r="A79" s="84"/>
      <c r="B79" s="30" t="s">
        <v>73</v>
      </c>
      <c r="C79" s="12">
        <f t="shared" si="7"/>
        <v>16.5</v>
      </c>
      <c r="D79" s="12">
        <f>SUM(D73:D78)</f>
        <v>16.5</v>
      </c>
      <c r="E79" s="129"/>
      <c r="F79" s="173">
        <f>SUM(F73:F78)</f>
        <v>2</v>
      </c>
      <c r="G79" s="105"/>
      <c r="H79" s="105"/>
      <c r="I79" s="79"/>
      <c r="J79" s="1"/>
      <c r="K79" s="1"/>
      <c r="L79" s="1"/>
      <c r="M79" s="1"/>
    </row>
    <row r="80" spans="1:13" ht="18.75" customHeight="1" thickBot="1">
      <c r="A80" s="85" t="s">
        <v>222</v>
      </c>
      <c r="B80" s="186" t="s">
        <v>75</v>
      </c>
      <c r="C80" s="220"/>
      <c r="D80" s="220"/>
      <c r="E80" s="220"/>
      <c r="F80" s="221"/>
      <c r="G80" s="105"/>
      <c r="H80" s="105"/>
      <c r="I80" s="79"/>
      <c r="J80" s="1"/>
      <c r="K80" s="1"/>
      <c r="L80" s="1"/>
      <c r="M80" s="1"/>
    </row>
    <row r="81" spans="1:13" ht="15.75" customHeight="1">
      <c r="A81" s="81">
        <v>1</v>
      </c>
      <c r="B81" s="51" t="s">
        <v>142</v>
      </c>
      <c r="C81" s="13">
        <f>D81</f>
        <v>3</v>
      </c>
      <c r="D81" s="14">
        <v>3</v>
      </c>
      <c r="E81" s="125"/>
      <c r="F81" s="108"/>
      <c r="G81" s="105"/>
      <c r="H81" s="105"/>
      <c r="I81" s="79"/>
      <c r="J81" s="1"/>
      <c r="K81" s="1"/>
      <c r="L81" s="1"/>
      <c r="M81" s="1"/>
    </row>
    <row r="82" spans="1:13" ht="15.75" customHeight="1">
      <c r="A82" s="82">
        <v>2</v>
      </c>
      <c r="B82" s="39" t="s">
        <v>41</v>
      </c>
      <c r="C82" s="36">
        <f>D82</f>
        <v>3</v>
      </c>
      <c r="D82" s="37">
        <v>3</v>
      </c>
      <c r="E82" s="74"/>
      <c r="F82" s="109"/>
      <c r="G82" s="105"/>
      <c r="H82" s="105"/>
      <c r="I82" s="79"/>
      <c r="J82" s="1"/>
      <c r="K82" s="1"/>
      <c r="L82" s="1"/>
      <c r="M82" s="1"/>
    </row>
    <row r="83" spans="1:13" ht="15.75" customHeight="1" thickBot="1">
      <c r="A83" s="84"/>
      <c r="B83" s="30" t="s">
        <v>73</v>
      </c>
      <c r="C83" s="12">
        <f>D83</f>
        <v>6</v>
      </c>
      <c r="D83" s="50">
        <f>SUM(D81:D82)</f>
        <v>6</v>
      </c>
      <c r="E83" s="129"/>
      <c r="F83" s="113"/>
      <c r="G83" s="105"/>
      <c r="H83" s="105"/>
      <c r="I83" s="79"/>
      <c r="J83" s="1"/>
      <c r="K83" s="1"/>
      <c r="L83" s="1"/>
      <c r="M83" s="1"/>
    </row>
    <row r="84" spans="1:13" ht="15.75" customHeight="1" thickBot="1">
      <c r="A84" s="93" t="s">
        <v>223</v>
      </c>
      <c r="B84" s="189" t="s">
        <v>150</v>
      </c>
      <c r="C84" s="220"/>
      <c r="D84" s="220"/>
      <c r="E84" s="220"/>
      <c r="F84" s="221"/>
      <c r="G84" s="105"/>
      <c r="H84" s="105"/>
      <c r="I84" s="79"/>
      <c r="J84" s="1"/>
      <c r="K84" s="1"/>
      <c r="L84" s="1"/>
      <c r="M84" s="1"/>
    </row>
    <row r="85" spans="1:13" ht="15.75" customHeight="1">
      <c r="A85" s="81">
        <v>1</v>
      </c>
      <c r="B85" s="51" t="s">
        <v>12</v>
      </c>
      <c r="C85" s="13">
        <f>D85</f>
        <v>0.5</v>
      </c>
      <c r="D85" s="13">
        <v>0.5</v>
      </c>
      <c r="E85" s="125"/>
      <c r="F85" s="108"/>
      <c r="G85" s="105"/>
      <c r="H85" s="105"/>
      <c r="I85" s="79"/>
      <c r="J85" s="1"/>
      <c r="K85" s="1"/>
      <c r="L85" s="1"/>
      <c r="M85" s="1"/>
    </row>
    <row r="86" spans="1:13" s="34" customFormat="1" ht="15.75" customHeight="1">
      <c r="A86" s="86">
        <v>2</v>
      </c>
      <c r="B86" s="71" t="s">
        <v>170</v>
      </c>
      <c r="C86" s="68">
        <f>D86</f>
        <v>1</v>
      </c>
      <c r="D86" s="69">
        <v>1</v>
      </c>
      <c r="E86" s="74"/>
      <c r="F86" s="115"/>
      <c r="G86" s="105"/>
      <c r="H86" s="105"/>
      <c r="I86" s="79"/>
      <c r="J86" s="1"/>
      <c r="K86" s="1"/>
      <c r="L86" s="1"/>
      <c r="M86" s="1"/>
    </row>
    <row r="87" spans="1:13" ht="15.75" customHeight="1">
      <c r="A87" s="82">
        <v>3</v>
      </c>
      <c r="B87" s="39" t="s">
        <v>133</v>
      </c>
      <c r="C87" s="36">
        <f>D87</f>
        <v>2</v>
      </c>
      <c r="D87" s="36">
        <v>2</v>
      </c>
      <c r="E87" s="74"/>
      <c r="F87" s="170">
        <v>1</v>
      </c>
    </row>
    <row r="88" spans="1:13" s="34" customFormat="1" ht="15.75" customHeight="1">
      <c r="A88" s="82">
        <v>3</v>
      </c>
      <c r="B88" s="39" t="s">
        <v>133</v>
      </c>
      <c r="C88" s="36">
        <f>D88</f>
        <v>4.5</v>
      </c>
      <c r="D88" s="36">
        <v>4.5</v>
      </c>
      <c r="E88" s="74"/>
      <c r="F88" s="109"/>
      <c r="G88" s="35"/>
      <c r="H88" s="35"/>
      <c r="I88" s="76"/>
    </row>
    <row r="89" spans="1:13" ht="15.75" customHeight="1" thickBot="1">
      <c r="A89" s="84"/>
      <c r="B89" s="30" t="s">
        <v>73</v>
      </c>
      <c r="C89" s="12">
        <f>D89</f>
        <v>8</v>
      </c>
      <c r="D89" s="12">
        <f>SUM(D85:D88)</f>
        <v>8</v>
      </c>
      <c r="E89" s="129"/>
      <c r="F89" s="173">
        <f>SUM(F85:F88)</f>
        <v>1</v>
      </c>
    </row>
    <row r="90" spans="1:13" ht="15.75" customHeight="1" thickBot="1">
      <c r="A90" s="80" t="s">
        <v>224</v>
      </c>
      <c r="B90" s="189" t="s">
        <v>185</v>
      </c>
      <c r="C90" s="220"/>
      <c r="D90" s="220"/>
      <c r="E90" s="220"/>
      <c r="F90" s="221"/>
    </row>
    <row r="91" spans="1:13" ht="15.75" customHeight="1">
      <c r="A91" s="81">
        <v>1</v>
      </c>
      <c r="B91" s="51" t="s">
        <v>151</v>
      </c>
      <c r="C91" s="13">
        <f>D91</f>
        <v>0.75</v>
      </c>
      <c r="D91" s="13">
        <v>0.75</v>
      </c>
      <c r="E91" s="125"/>
      <c r="F91" s="108"/>
    </row>
    <row r="92" spans="1:13" ht="15.75" customHeight="1">
      <c r="A92" s="82">
        <v>2</v>
      </c>
      <c r="B92" s="39" t="s">
        <v>69</v>
      </c>
      <c r="C92" s="36">
        <f>D92</f>
        <v>3.25</v>
      </c>
      <c r="D92" s="36">
        <v>3.25</v>
      </c>
      <c r="E92" s="74"/>
      <c r="F92" s="170">
        <v>1</v>
      </c>
    </row>
    <row r="93" spans="1:13" ht="15.75" customHeight="1" thickBot="1">
      <c r="A93" s="84"/>
      <c r="B93" s="30" t="s">
        <v>73</v>
      </c>
      <c r="C93" s="12">
        <f>D93</f>
        <v>4</v>
      </c>
      <c r="D93" s="12">
        <f>SUM(D91:D92)</f>
        <v>4</v>
      </c>
      <c r="E93" s="129"/>
      <c r="F93" s="173">
        <f>SUM(F91:F92)</f>
        <v>1</v>
      </c>
    </row>
    <row r="94" spans="1:13" s="7" customFormat="1" ht="18.75" customHeight="1" thickBot="1">
      <c r="A94" s="93" t="s">
        <v>225</v>
      </c>
      <c r="B94" s="189" t="s">
        <v>77</v>
      </c>
      <c r="C94" s="220"/>
      <c r="D94" s="220"/>
      <c r="E94" s="220"/>
      <c r="F94" s="221"/>
      <c r="I94" s="78"/>
    </row>
    <row r="95" spans="1:13" ht="15.75" customHeight="1">
      <c r="A95" s="81">
        <v>1</v>
      </c>
      <c r="B95" s="52" t="s">
        <v>129</v>
      </c>
      <c r="C95" s="13">
        <f>D95</f>
        <v>0.25</v>
      </c>
      <c r="D95" s="13">
        <v>0.25</v>
      </c>
      <c r="E95" s="130"/>
      <c r="F95" s="116"/>
    </row>
    <row r="96" spans="1:13" ht="15.75" customHeight="1">
      <c r="A96" s="82">
        <v>2</v>
      </c>
      <c r="B96" s="39" t="s">
        <v>13</v>
      </c>
      <c r="C96" s="36">
        <f>D96</f>
        <v>1</v>
      </c>
      <c r="D96" s="36">
        <v>1</v>
      </c>
      <c r="E96" s="74"/>
      <c r="F96" s="109"/>
    </row>
    <row r="97" spans="1:9" ht="15.75" customHeight="1" thickBot="1">
      <c r="A97" s="84"/>
      <c r="B97" s="30" t="s">
        <v>73</v>
      </c>
      <c r="C97" s="12">
        <f>D97</f>
        <v>1.25</v>
      </c>
      <c r="D97" s="12">
        <f>SUM(D95:D96)</f>
        <v>1.25</v>
      </c>
      <c r="E97" s="129"/>
      <c r="F97" s="113"/>
    </row>
    <row r="98" spans="1:9" ht="15.75" customHeight="1" thickBot="1">
      <c r="A98" s="93" t="s">
        <v>226</v>
      </c>
      <c r="B98" s="225" t="s">
        <v>14</v>
      </c>
      <c r="C98" s="220"/>
      <c r="D98" s="220"/>
      <c r="E98" s="220"/>
      <c r="F98" s="221"/>
    </row>
    <row r="99" spans="1:9" ht="15.75" customHeight="1">
      <c r="A99" s="81">
        <v>1</v>
      </c>
      <c r="B99" s="51" t="s">
        <v>15</v>
      </c>
      <c r="C99" s="13">
        <f>D99</f>
        <v>1</v>
      </c>
      <c r="D99" s="13">
        <v>1</v>
      </c>
      <c r="E99" s="125"/>
      <c r="F99" s="108"/>
    </row>
    <row r="100" spans="1:9" ht="15.75" customHeight="1" thickBot="1">
      <c r="A100" s="97"/>
      <c r="B100" s="30" t="s">
        <v>73</v>
      </c>
      <c r="C100" s="12">
        <f>D100</f>
        <v>1</v>
      </c>
      <c r="D100" s="12">
        <f>SUM(D99:D99)</f>
        <v>1</v>
      </c>
      <c r="E100" s="129"/>
      <c r="F100" s="113"/>
    </row>
    <row r="101" spans="1:9" ht="15.75" customHeight="1" thickBot="1">
      <c r="A101" s="93" t="s">
        <v>227</v>
      </c>
      <c r="B101" s="233" t="s">
        <v>72</v>
      </c>
      <c r="C101" s="216"/>
      <c r="D101" s="216"/>
      <c r="E101" s="216"/>
      <c r="F101" s="217"/>
    </row>
    <row r="102" spans="1:9" ht="15.75" customHeight="1">
      <c r="A102" s="81">
        <v>1</v>
      </c>
      <c r="B102" s="51" t="s">
        <v>53</v>
      </c>
      <c r="C102" s="13">
        <f>D102</f>
        <v>1</v>
      </c>
      <c r="D102" s="13">
        <v>1</v>
      </c>
      <c r="E102" s="125"/>
      <c r="F102" s="108"/>
    </row>
    <row r="103" spans="1:9" ht="15.75" customHeight="1" thickBot="1">
      <c r="A103" s="84"/>
      <c r="B103" s="30" t="s">
        <v>73</v>
      </c>
      <c r="C103" s="12">
        <f>D103</f>
        <v>1</v>
      </c>
      <c r="D103" s="12">
        <f>SUM(D102:D102)</f>
        <v>1</v>
      </c>
      <c r="E103" s="129"/>
      <c r="F103" s="113"/>
    </row>
    <row r="104" spans="1:9" ht="15.75" customHeight="1" thickBot="1">
      <c r="A104" s="94" t="s">
        <v>228</v>
      </c>
      <c r="B104" s="234" t="s">
        <v>180</v>
      </c>
      <c r="C104" s="214"/>
      <c r="D104" s="214"/>
      <c r="E104" s="214"/>
      <c r="F104" s="215"/>
    </row>
    <row r="105" spans="1:9" ht="18.75" customHeight="1">
      <c r="A105" s="81">
        <v>1</v>
      </c>
      <c r="B105" s="51" t="s">
        <v>175</v>
      </c>
      <c r="C105" s="13">
        <f t="shared" ref="C105:C115" si="8">D105</f>
        <v>1</v>
      </c>
      <c r="D105" s="13">
        <v>1</v>
      </c>
      <c r="E105" s="125"/>
      <c r="F105" s="108"/>
    </row>
    <row r="106" spans="1:9" s="1" customFormat="1" ht="15.75" customHeight="1">
      <c r="A106" s="82">
        <v>2</v>
      </c>
      <c r="B106" s="47" t="s">
        <v>2</v>
      </c>
      <c r="C106" s="36">
        <f t="shared" si="8"/>
        <v>1.25</v>
      </c>
      <c r="D106" s="37">
        <v>1.25</v>
      </c>
      <c r="E106" s="74"/>
      <c r="F106" s="109"/>
      <c r="G106" s="22"/>
      <c r="H106" s="22"/>
      <c r="I106" s="79"/>
    </row>
    <row r="107" spans="1:9" ht="15.75" customHeight="1">
      <c r="A107" s="82">
        <v>3</v>
      </c>
      <c r="B107" s="39" t="s">
        <v>173</v>
      </c>
      <c r="C107" s="36">
        <f t="shared" si="8"/>
        <v>1</v>
      </c>
      <c r="D107" s="36">
        <v>1</v>
      </c>
      <c r="E107" s="74"/>
      <c r="F107" s="109"/>
    </row>
    <row r="108" spans="1:9" ht="15.75" customHeight="1">
      <c r="A108" s="82">
        <v>4</v>
      </c>
      <c r="B108" s="39" t="s">
        <v>32</v>
      </c>
      <c r="C108" s="36">
        <f t="shared" si="8"/>
        <v>1</v>
      </c>
      <c r="D108" s="36">
        <v>1</v>
      </c>
      <c r="E108" s="74"/>
      <c r="F108" s="109"/>
    </row>
    <row r="109" spans="1:9" s="34" customFormat="1" ht="15.75" customHeight="1" thickBot="1">
      <c r="A109" s="84"/>
      <c r="B109" s="53" t="s">
        <v>73</v>
      </c>
      <c r="C109" s="12">
        <f t="shared" si="8"/>
        <v>4.25</v>
      </c>
      <c r="D109" s="12">
        <f>SUM(D105:D108)</f>
        <v>4.25</v>
      </c>
      <c r="E109" s="129"/>
      <c r="F109" s="113"/>
      <c r="G109" s="35"/>
      <c r="H109" s="35"/>
      <c r="I109" s="76"/>
    </row>
    <row r="110" spans="1:9" s="2" customFormat="1" ht="18" customHeight="1">
      <c r="A110" s="81"/>
      <c r="B110" s="70" t="s">
        <v>182</v>
      </c>
      <c r="C110" s="54">
        <f>D110+F110</f>
        <v>162.25</v>
      </c>
      <c r="D110" s="54">
        <f>D111+D112+D114+D115</f>
        <v>142.25</v>
      </c>
      <c r="E110" s="131"/>
      <c r="F110" s="174">
        <f>F111+F112+F114+F115</f>
        <v>20</v>
      </c>
      <c r="G110" s="15"/>
      <c r="H110" s="15"/>
      <c r="I110" s="76"/>
    </row>
    <row r="111" spans="1:9" s="2" customFormat="1" ht="15.75" customHeight="1">
      <c r="A111" s="82"/>
      <c r="B111" s="16" t="s">
        <v>171</v>
      </c>
      <c r="C111" s="38">
        <f>D111+F111</f>
        <v>48</v>
      </c>
      <c r="D111" s="38">
        <f>D9+D11+D53+D52+D81+D25+D26+D48+D49+D50+D51+D27+D54+D73+D74+D75+D85+D91+D95+D38+D39+D66+D105+D106+D445+D16</f>
        <v>43</v>
      </c>
      <c r="E111" s="111"/>
      <c r="F111" s="175">
        <f>F26+F52+F53+F54+F74</f>
        <v>5</v>
      </c>
      <c r="G111" s="15"/>
      <c r="H111" s="15"/>
      <c r="I111" s="76"/>
    </row>
    <row r="112" spans="1:9" s="2" customFormat="1" ht="15.75" customHeight="1">
      <c r="A112" s="98"/>
      <c r="B112" s="16" t="s">
        <v>172</v>
      </c>
      <c r="C112" s="38">
        <f>D112+F112</f>
        <v>89</v>
      </c>
      <c r="D112" s="46">
        <f>D113</f>
        <v>76</v>
      </c>
      <c r="E112" s="111"/>
      <c r="F112" s="175">
        <f>F19+F29+F30+F31+F32+F56+F57+F58+F59+F60+F77+F87+F92</f>
        <v>13</v>
      </c>
      <c r="G112" s="15"/>
      <c r="H112" s="15"/>
      <c r="I112" s="76"/>
    </row>
    <row r="113" spans="1:9" s="2" customFormat="1" ht="15.75" customHeight="1">
      <c r="A113" s="98"/>
      <c r="B113" s="18" t="s">
        <v>84</v>
      </c>
      <c r="C113" s="38">
        <f>D113+F112</f>
        <v>89</v>
      </c>
      <c r="D113" s="46">
        <f>D12+D21+D17+D18+D19+D28+D29+D30+D31+D32+D40+D41+D42+D43+D44+D55+D56+D57+D58+D59+D60+D78+D67+D68+D69+D76+D77+D82+D86+D87+D88+D92+D96+D99+D102+D107+D108+D382+D446</f>
        <v>76</v>
      </c>
      <c r="E113" s="111"/>
      <c r="F113" s="176"/>
      <c r="G113" s="15"/>
      <c r="H113" s="15"/>
      <c r="I113" s="76"/>
    </row>
    <row r="114" spans="1:9" s="2" customFormat="1" ht="15.75" customHeight="1">
      <c r="A114" s="98"/>
      <c r="B114" s="16" t="s">
        <v>179</v>
      </c>
      <c r="C114" s="38">
        <f t="shared" si="8"/>
        <v>17</v>
      </c>
      <c r="D114" s="46">
        <f>D33+D61++D70+D22</f>
        <v>17</v>
      </c>
      <c r="E114" s="111"/>
      <c r="F114" s="175">
        <f>F33+F61</f>
        <v>2</v>
      </c>
      <c r="G114" s="15"/>
      <c r="H114" s="15"/>
      <c r="I114" s="76"/>
    </row>
    <row r="115" spans="1:9" s="2" customFormat="1" ht="18" customHeight="1" thickBot="1">
      <c r="A115" s="97"/>
      <c r="B115" s="63" t="s">
        <v>85</v>
      </c>
      <c r="C115" s="12">
        <f t="shared" si="8"/>
        <v>6.25</v>
      </c>
      <c r="D115" s="12">
        <f>D34+D35+D62+D63+D45</f>
        <v>6.25</v>
      </c>
      <c r="E115" s="126"/>
      <c r="F115" s="177"/>
      <c r="G115" s="15"/>
      <c r="H115" s="15"/>
      <c r="I115" s="76"/>
    </row>
    <row r="116" spans="1:9" ht="15.75" customHeight="1" thickBot="1">
      <c r="A116" s="73" t="s">
        <v>213</v>
      </c>
      <c r="B116" s="226" t="s">
        <v>61</v>
      </c>
      <c r="C116" s="220"/>
      <c r="D116" s="220"/>
      <c r="E116" s="220"/>
      <c r="F116" s="221"/>
    </row>
    <row r="117" spans="1:9" ht="15.75" customHeight="1">
      <c r="A117" s="81">
        <v>1</v>
      </c>
      <c r="B117" s="52" t="s">
        <v>156</v>
      </c>
      <c r="C117" s="13">
        <f>D117</f>
        <v>1</v>
      </c>
      <c r="D117" s="14">
        <v>1</v>
      </c>
      <c r="E117" s="125"/>
      <c r="F117" s="108"/>
    </row>
    <row r="118" spans="1:9" ht="15.75" customHeight="1">
      <c r="A118" s="82">
        <v>2</v>
      </c>
      <c r="B118" s="44" t="s">
        <v>5</v>
      </c>
      <c r="C118" s="36">
        <f>D118</f>
        <v>1</v>
      </c>
      <c r="D118" s="37">
        <v>1</v>
      </c>
      <c r="E118" s="74"/>
      <c r="F118" s="109"/>
    </row>
    <row r="119" spans="1:9" s="2" customFormat="1" ht="15.75" customHeight="1" thickBot="1">
      <c r="A119" s="84"/>
      <c r="B119" s="30" t="s">
        <v>73</v>
      </c>
      <c r="C119" s="12">
        <f>D119</f>
        <v>2</v>
      </c>
      <c r="D119" s="50">
        <f>SUM(D117:D118)</f>
        <v>2</v>
      </c>
      <c r="E119" s="126"/>
      <c r="F119" s="110"/>
      <c r="G119" s="15"/>
      <c r="H119" s="15"/>
      <c r="I119" s="76"/>
    </row>
    <row r="120" spans="1:9" s="2" customFormat="1" ht="15.75" customHeight="1" thickBot="1">
      <c r="A120" s="132" t="s">
        <v>229</v>
      </c>
      <c r="B120" s="192" t="s">
        <v>33</v>
      </c>
      <c r="C120" s="193"/>
      <c r="D120" s="193"/>
      <c r="E120" s="193"/>
      <c r="F120" s="194"/>
      <c r="G120" s="15"/>
      <c r="H120" s="15"/>
      <c r="I120" s="76"/>
    </row>
    <row r="121" spans="1:9" s="2" customFormat="1" ht="15.75" customHeight="1" thickBot="1">
      <c r="A121" s="186" t="s">
        <v>186</v>
      </c>
      <c r="B121" s="222"/>
      <c r="C121" s="222"/>
      <c r="D121" s="222"/>
      <c r="E121" s="222"/>
      <c r="F121" s="223"/>
      <c r="G121" s="15"/>
      <c r="H121" s="15"/>
      <c r="I121" s="76"/>
    </row>
    <row r="122" spans="1:9" s="2" customFormat="1" ht="15.75" customHeight="1">
      <c r="A122" s="81">
        <v>1</v>
      </c>
      <c r="B122" s="52" t="s">
        <v>115</v>
      </c>
      <c r="C122" s="13">
        <f>D122</f>
        <v>1</v>
      </c>
      <c r="D122" s="14">
        <v>1</v>
      </c>
      <c r="E122" s="125"/>
      <c r="F122" s="108"/>
      <c r="G122" s="15"/>
      <c r="H122" s="15"/>
      <c r="I122" s="76"/>
    </row>
    <row r="123" spans="1:9" s="2" customFormat="1" ht="15.75" customHeight="1">
      <c r="A123" s="82">
        <v>2</v>
      </c>
      <c r="B123" s="44" t="s">
        <v>116</v>
      </c>
      <c r="C123" s="36">
        <f>D123</f>
        <v>9</v>
      </c>
      <c r="D123" s="37">
        <v>9</v>
      </c>
      <c r="E123" s="74"/>
      <c r="F123" s="109"/>
      <c r="G123" s="15"/>
      <c r="H123" s="15"/>
      <c r="I123" s="76"/>
    </row>
    <row r="124" spans="1:9" s="2" customFormat="1" ht="15.75" customHeight="1">
      <c r="A124" s="82">
        <v>3</v>
      </c>
      <c r="B124" s="44" t="s">
        <v>5</v>
      </c>
      <c r="C124" s="36">
        <f>D124</f>
        <v>1</v>
      </c>
      <c r="D124" s="37">
        <v>1</v>
      </c>
      <c r="E124" s="74"/>
      <c r="F124" s="109"/>
      <c r="G124" s="15"/>
      <c r="H124" s="15"/>
      <c r="I124" s="76"/>
    </row>
    <row r="125" spans="1:9" s="2" customFormat="1" ht="15.75" customHeight="1">
      <c r="A125" s="82">
        <v>4</v>
      </c>
      <c r="B125" s="44" t="s">
        <v>34</v>
      </c>
      <c r="C125" s="36">
        <f>D125</f>
        <v>9</v>
      </c>
      <c r="D125" s="37">
        <v>9</v>
      </c>
      <c r="E125" s="74"/>
      <c r="F125" s="109"/>
      <c r="G125" s="15"/>
      <c r="H125" s="15"/>
      <c r="I125" s="76"/>
    </row>
    <row r="126" spans="1:9" s="2" customFormat="1" ht="15.75" customHeight="1" thickBot="1">
      <c r="A126" s="84"/>
      <c r="B126" s="30" t="s">
        <v>73</v>
      </c>
      <c r="C126" s="12">
        <f>D126</f>
        <v>20</v>
      </c>
      <c r="D126" s="50">
        <f>SUM(D122:D125)</f>
        <v>20</v>
      </c>
      <c r="E126" s="126"/>
      <c r="F126" s="110"/>
      <c r="G126" s="15"/>
      <c r="H126" s="15"/>
      <c r="I126" s="76"/>
    </row>
    <row r="127" spans="1:9" s="2" customFormat="1" ht="15.75" customHeight="1" thickBot="1">
      <c r="A127" s="132" t="s">
        <v>230</v>
      </c>
      <c r="B127" s="192" t="s">
        <v>118</v>
      </c>
      <c r="C127" s="193"/>
      <c r="D127" s="193"/>
      <c r="E127" s="193"/>
      <c r="F127" s="194"/>
      <c r="G127" s="15"/>
      <c r="H127" s="15"/>
      <c r="I127" s="76"/>
    </row>
    <row r="128" spans="1:9" s="2" customFormat="1" ht="15.75" customHeight="1" thickBot="1">
      <c r="A128" s="85" t="s">
        <v>231</v>
      </c>
      <c r="B128" s="195" t="s">
        <v>187</v>
      </c>
      <c r="C128" s="196"/>
      <c r="D128" s="196"/>
      <c r="E128" s="196"/>
      <c r="F128" s="197"/>
      <c r="G128" s="15"/>
      <c r="H128" s="15"/>
      <c r="I128" s="76"/>
    </row>
    <row r="129" spans="1:9" s="2" customFormat="1" ht="15.75" customHeight="1">
      <c r="A129" s="81">
        <v>1</v>
      </c>
      <c r="B129" s="55" t="s">
        <v>119</v>
      </c>
      <c r="C129" s="13">
        <f>D129</f>
        <v>1.5</v>
      </c>
      <c r="D129" s="14">
        <v>1.5</v>
      </c>
      <c r="E129" s="19"/>
      <c r="F129" s="118"/>
      <c r="G129" s="15"/>
      <c r="H129" s="15"/>
      <c r="I129" s="76"/>
    </row>
    <row r="130" spans="1:9" s="2" customFormat="1" ht="15.75" customHeight="1">
      <c r="A130" s="82">
        <v>2</v>
      </c>
      <c r="B130" s="23" t="s">
        <v>32</v>
      </c>
      <c r="C130" s="36">
        <f>D130</f>
        <v>1.5</v>
      </c>
      <c r="D130" s="37">
        <v>1.5</v>
      </c>
      <c r="E130" s="111"/>
      <c r="F130" s="117"/>
      <c r="G130" s="15"/>
      <c r="H130" s="15"/>
      <c r="I130" s="76"/>
    </row>
    <row r="131" spans="1:9" s="2" customFormat="1" ht="15.75" customHeight="1" thickBot="1">
      <c r="A131" s="84"/>
      <c r="B131" s="56" t="s">
        <v>73</v>
      </c>
      <c r="C131" s="12">
        <f>D131</f>
        <v>3</v>
      </c>
      <c r="D131" s="50">
        <f>SUM(D129:D130)</f>
        <v>3</v>
      </c>
      <c r="E131" s="126"/>
      <c r="F131" s="110"/>
      <c r="G131" s="15"/>
      <c r="H131" s="15"/>
      <c r="I131" s="76"/>
    </row>
    <row r="132" spans="1:9" s="2" customFormat="1" ht="15.75" customHeight="1" thickBot="1">
      <c r="A132" s="99" t="s">
        <v>232</v>
      </c>
      <c r="B132" s="186" t="s">
        <v>202</v>
      </c>
      <c r="C132" s="187"/>
      <c r="D132" s="187"/>
      <c r="E132" s="187"/>
      <c r="F132" s="188"/>
      <c r="G132" s="15"/>
      <c r="H132" s="15"/>
      <c r="I132" s="76"/>
    </row>
    <row r="133" spans="1:9" s="2" customFormat="1" ht="15.75" customHeight="1">
      <c r="A133" s="81">
        <v>1</v>
      </c>
      <c r="B133" s="51" t="s">
        <v>120</v>
      </c>
      <c r="C133" s="13">
        <f>D133</f>
        <v>1.25</v>
      </c>
      <c r="D133" s="14">
        <v>1.25</v>
      </c>
      <c r="E133" s="19"/>
      <c r="F133" s="118"/>
      <c r="G133" s="15"/>
      <c r="H133" s="15"/>
      <c r="I133" s="76"/>
    </row>
    <row r="134" spans="1:9" s="2" customFormat="1" ht="15.75" customHeight="1">
      <c r="A134" s="82">
        <v>2</v>
      </c>
      <c r="B134" s="39" t="s">
        <v>32</v>
      </c>
      <c r="C134" s="36">
        <f>D134</f>
        <v>1.25</v>
      </c>
      <c r="D134" s="37">
        <v>1.25</v>
      </c>
      <c r="E134" s="111"/>
      <c r="F134" s="117"/>
      <c r="G134" s="15"/>
      <c r="H134" s="15"/>
      <c r="I134" s="76"/>
    </row>
    <row r="135" spans="1:9" s="2" customFormat="1" ht="15.75" customHeight="1" thickBot="1">
      <c r="A135" s="84"/>
      <c r="B135" s="30" t="s">
        <v>73</v>
      </c>
      <c r="C135" s="12">
        <f>D135</f>
        <v>2.5</v>
      </c>
      <c r="D135" s="50">
        <f>SUM(D133:D134)</f>
        <v>2.5</v>
      </c>
      <c r="E135" s="126"/>
      <c r="F135" s="110"/>
      <c r="G135" s="15"/>
      <c r="H135" s="15"/>
      <c r="I135" s="76"/>
    </row>
    <row r="136" spans="1:9" s="2" customFormat="1" ht="15.75" customHeight="1" thickBot="1">
      <c r="A136" s="99" t="s">
        <v>233</v>
      </c>
      <c r="B136" s="186" t="s">
        <v>188</v>
      </c>
      <c r="C136" s="187"/>
      <c r="D136" s="187"/>
      <c r="E136" s="187"/>
      <c r="F136" s="188"/>
      <c r="G136" s="15"/>
      <c r="H136" s="15"/>
      <c r="I136" s="76"/>
    </row>
    <row r="137" spans="1:9" s="2" customFormat="1" ht="15.75" customHeight="1">
      <c r="A137" s="81">
        <v>1</v>
      </c>
      <c r="B137" s="51" t="s">
        <v>121</v>
      </c>
      <c r="C137" s="13">
        <f>D137</f>
        <v>1</v>
      </c>
      <c r="D137" s="14">
        <v>1</v>
      </c>
      <c r="E137" s="19"/>
      <c r="F137" s="118"/>
      <c r="G137" s="15"/>
      <c r="H137" s="15"/>
      <c r="I137" s="76"/>
    </row>
    <row r="138" spans="1:9" s="2" customFormat="1" ht="15.75" customHeight="1">
      <c r="A138" s="82">
        <v>2</v>
      </c>
      <c r="B138" s="39" t="s">
        <v>32</v>
      </c>
      <c r="C138" s="36">
        <f>D138</f>
        <v>1</v>
      </c>
      <c r="D138" s="37">
        <v>1</v>
      </c>
      <c r="E138" s="111"/>
      <c r="F138" s="117"/>
      <c r="G138" s="15"/>
      <c r="H138" s="15"/>
      <c r="I138" s="76"/>
    </row>
    <row r="139" spans="1:9" s="2" customFormat="1" ht="15.75" customHeight="1" thickBot="1">
      <c r="A139" s="84"/>
      <c r="B139" s="30" t="s">
        <v>73</v>
      </c>
      <c r="C139" s="12">
        <f>D139</f>
        <v>2</v>
      </c>
      <c r="D139" s="50">
        <f>SUM(D137:D138)</f>
        <v>2</v>
      </c>
      <c r="E139" s="126"/>
      <c r="F139" s="110"/>
      <c r="G139" s="15"/>
      <c r="H139" s="15"/>
      <c r="I139" s="76"/>
    </row>
    <row r="140" spans="1:9" s="2" customFormat="1" ht="15.75" customHeight="1" thickBot="1">
      <c r="A140" s="99" t="s">
        <v>234</v>
      </c>
      <c r="B140" s="186" t="s">
        <v>189</v>
      </c>
      <c r="C140" s="187"/>
      <c r="D140" s="187"/>
      <c r="E140" s="187"/>
      <c r="F140" s="188"/>
      <c r="G140" s="15"/>
      <c r="H140" s="15"/>
      <c r="I140" s="76"/>
    </row>
    <row r="141" spans="1:9" s="2" customFormat="1" ht="15.75" customHeight="1">
      <c r="A141" s="81">
        <v>1</v>
      </c>
      <c r="B141" s="51" t="s">
        <v>122</v>
      </c>
      <c r="C141" s="13">
        <f>D141</f>
        <v>1.25</v>
      </c>
      <c r="D141" s="14">
        <v>1.25</v>
      </c>
      <c r="E141" s="19"/>
      <c r="F141" s="118"/>
      <c r="G141" s="15"/>
      <c r="H141" s="15"/>
      <c r="I141" s="76"/>
    </row>
    <row r="142" spans="1:9" s="2" customFormat="1" ht="15.75" customHeight="1">
      <c r="A142" s="82">
        <v>2</v>
      </c>
      <c r="B142" s="39" t="s">
        <v>32</v>
      </c>
      <c r="C142" s="36">
        <f>D142</f>
        <v>1.25</v>
      </c>
      <c r="D142" s="37">
        <v>1.25</v>
      </c>
      <c r="E142" s="111"/>
      <c r="F142" s="117"/>
      <c r="G142" s="15"/>
      <c r="H142" s="15"/>
      <c r="I142" s="76"/>
    </row>
    <row r="143" spans="1:9" s="2" customFormat="1" ht="15.75" customHeight="1" thickBot="1">
      <c r="A143" s="84"/>
      <c r="B143" s="30" t="s">
        <v>73</v>
      </c>
      <c r="C143" s="12">
        <f>D143</f>
        <v>2.5</v>
      </c>
      <c r="D143" s="50">
        <f>SUM(D141:D142)</f>
        <v>2.5</v>
      </c>
      <c r="E143" s="126"/>
      <c r="F143" s="110"/>
      <c r="G143" s="15"/>
      <c r="H143" s="15"/>
      <c r="I143" s="76"/>
    </row>
    <row r="144" spans="1:9" s="2" customFormat="1" ht="15.75" customHeight="1" thickBot="1">
      <c r="A144" s="99" t="s">
        <v>235</v>
      </c>
      <c r="B144" s="186" t="s">
        <v>190</v>
      </c>
      <c r="C144" s="187"/>
      <c r="D144" s="187"/>
      <c r="E144" s="187"/>
      <c r="F144" s="188"/>
      <c r="G144" s="15"/>
      <c r="H144" s="15"/>
      <c r="I144" s="76"/>
    </row>
    <row r="145" spans="1:9" s="2" customFormat="1" ht="15.75" customHeight="1">
      <c r="A145" s="81">
        <v>1</v>
      </c>
      <c r="B145" s="51" t="s">
        <v>123</v>
      </c>
      <c r="C145" s="13">
        <f>D145</f>
        <v>1.5</v>
      </c>
      <c r="D145" s="14">
        <v>1.5</v>
      </c>
      <c r="E145" s="19"/>
      <c r="F145" s="118"/>
      <c r="G145" s="15"/>
      <c r="H145" s="15"/>
      <c r="I145" s="76"/>
    </row>
    <row r="146" spans="1:9" s="2" customFormat="1" ht="15.75" customHeight="1">
      <c r="A146" s="82">
        <v>2</v>
      </c>
      <c r="B146" s="39" t="s">
        <v>32</v>
      </c>
      <c r="C146" s="36">
        <f>D146</f>
        <v>1.5</v>
      </c>
      <c r="D146" s="37">
        <v>1.5</v>
      </c>
      <c r="E146" s="111"/>
      <c r="F146" s="117"/>
      <c r="G146" s="15"/>
      <c r="H146" s="15"/>
      <c r="I146" s="76"/>
    </row>
    <row r="147" spans="1:9" s="2" customFormat="1" ht="15.75" customHeight="1" thickBot="1">
      <c r="A147" s="84"/>
      <c r="B147" s="30" t="s">
        <v>73</v>
      </c>
      <c r="C147" s="12">
        <f>D147</f>
        <v>3</v>
      </c>
      <c r="D147" s="50">
        <f>SUM(D145:D146)</f>
        <v>3</v>
      </c>
      <c r="E147" s="126"/>
      <c r="F147" s="110"/>
      <c r="G147" s="15"/>
      <c r="H147" s="15"/>
      <c r="I147" s="76"/>
    </row>
    <row r="148" spans="1:9" ht="15.75" customHeight="1" thickBot="1">
      <c r="A148" s="99" t="s">
        <v>236</v>
      </c>
      <c r="B148" s="186" t="s">
        <v>124</v>
      </c>
      <c r="C148" s="187"/>
      <c r="D148" s="187"/>
      <c r="E148" s="187"/>
      <c r="F148" s="188"/>
    </row>
    <row r="149" spans="1:9" ht="15.75" customHeight="1">
      <c r="A149" s="81">
        <v>1</v>
      </c>
      <c r="B149" s="51" t="s">
        <v>125</v>
      </c>
      <c r="C149" s="13">
        <f>D149</f>
        <v>1</v>
      </c>
      <c r="D149" s="14">
        <v>1</v>
      </c>
      <c r="E149" s="19"/>
      <c r="F149" s="118"/>
    </row>
    <row r="150" spans="1:9" ht="15.75" customHeight="1">
      <c r="A150" s="82">
        <v>2</v>
      </c>
      <c r="B150" s="39" t="s">
        <v>32</v>
      </c>
      <c r="C150" s="36">
        <f>D150</f>
        <v>1</v>
      </c>
      <c r="D150" s="37">
        <v>1</v>
      </c>
      <c r="E150" s="111"/>
      <c r="F150" s="117"/>
    </row>
    <row r="151" spans="1:9" ht="15.75" customHeight="1" thickBot="1">
      <c r="A151" s="84"/>
      <c r="B151" s="30" t="s">
        <v>73</v>
      </c>
      <c r="C151" s="12">
        <f>D151</f>
        <v>2</v>
      </c>
      <c r="D151" s="50">
        <f>SUM(D149:D150)</f>
        <v>2</v>
      </c>
      <c r="E151" s="126"/>
      <c r="F151" s="110"/>
    </row>
    <row r="152" spans="1:9" s="2" customFormat="1" ht="15.75" customHeight="1" thickBot="1">
      <c r="A152" s="99" t="s">
        <v>237</v>
      </c>
      <c r="B152" s="186" t="s">
        <v>198</v>
      </c>
      <c r="C152" s="187"/>
      <c r="D152" s="187"/>
      <c r="E152" s="187"/>
      <c r="F152" s="188"/>
      <c r="G152" s="15"/>
      <c r="H152" s="15"/>
      <c r="I152" s="76"/>
    </row>
    <row r="153" spans="1:9" s="2" customFormat="1" ht="15.75" customHeight="1">
      <c r="A153" s="81">
        <v>1</v>
      </c>
      <c r="B153" s="51" t="s">
        <v>126</v>
      </c>
      <c r="C153" s="13">
        <f>D153</f>
        <v>1.25</v>
      </c>
      <c r="D153" s="14">
        <v>1.25</v>
      </c>
      <c r="E153" s="19"/>
      <c r="F153" s="118"/>
      <c r="G153" s="15"/>
      <c r="H153" s="15"/>
      <c r="I153" s="76"/>
    </row>
    <row r="154" spans="1:9" s="2" customFormat="1" ht="15.75" customHeight="1">
      <c r="A154" s="82">
        <v>2</v>
      </c>
      <c r="B154" s="39" t="s">
        <v>32</v>
      </c>
      <c r="C154" s="36">
        <f>D154</f>
        <v>1.25</v>
      </c>
      <c r="D154" s="37">
        <v>1.25</v>
      </c>
      <c r="E154" s="111"/>
      <c r="F154" s="117"/>
      <c r="G154" s="15"/>
      <c r="H154" s="15"/>
      <c r="I154" s="76"/>
    </row>
    <row r="155" spans="1:9" s="2" customFormat="1" ht="15.75" customHeight="1" thickBot="1">
      <c r="A155" s="84"/>
      <c r="B155" s="30" t="s">
        <v>73</v>
      </c>
      <c r="C155" s="12">
        <f>D155</f>
        <v>2.5</v>
      </c>
      <c r="D155" s="50">
        <f>SUM(D153:D154)</f>
        <v>2.5</v>
      </c>
      <c r="E155" s="126"/>
      <c r="F155" s="110"/>
      <c r="G155" s="15"/>
      <c r="H155" s="15"/>
      <c r="I155" s="76"/>
    </row>
    <row r="156" spans="1:9" s="2" customFormat="1" ht="15.75" customHeight="1" thickBot="1">
      <c r="A156" s="99" t="s">
        <v>238</v>
      </c>
      <c r="B156" s="198" t="s">
        <v>191</v>
      </c>
      <c r="C156" s="216"/>
      <c r="D156" s="216"/>
      <c r="E156" s="216"/>
      <c r="F156" s="217"/>
      <c r="G156" s="15"/>
      <c r="H156" s="15"/>
      <c r="I156" s="76"/>
    </row>
    <row r="157" spans="1:9" s="2" customFormat="1" ht="15.75" customHeight="1">
      <c r="A157" s="81">
        <v>1</v>
      </c>
      <c r="B157" s="51" t="s">
        <v>127</v>
      </c>
      <c r="C157" s="13">
        <f>D157</f>
        <v>2</v>
      </c>
      <c r="D157" s="14">
        <v>2</v>
      </c>
      <c r="E157" s="19"/>
      <c r="F157" s="118"/>
      <c r="G157" s="15"/>
      <c r="H157" s="15"/>
      <c r="I157" s="76"/>
    </row>
    <row r="158" spans="1:9" s="2" customFormat="1" ht="15.75" customHeight="1">
      <c r="A158" s="82">
        <v>2</v>
      </c>
      <c r="B158" s="39" t="s">
        <v>32</v>
      </c>
      <c r="C158" s="36">
        <f>D158</f>
        <v>2</v>
      </c>
      <c r="D158" s="37">
        <v>2</v>
      </c>
      <c r="E158" s="111"/>
      <c r="F158" s="117"/>
      <c r="G158" s="15"/>
      <c r="H158" s="15"/>
      <c r="I158" s="76"/>
    </row>
    <row r="159" spans="1:9" s="2" customFormat="1" ht="15.75" customHeight="1" thickBot="1">
      <c r="A159" s="84"/>
      <c r="B159" s="30" t="s">
        <v>73</v>
      </c>
      <c r="C159" s="12">
        <f>D159</f>
        <v>4</v>
      </c>
      <c r="D159" s="50">
        <f>SUM(D157:D158)</f>
        <v>4</v>
      </c>
      <c r="E159" s="126"/>
      <c r="F159" s="110"/>
      <c r="G159" s="15"/>
      <c r="H159" s="15"/>
      <c r="I159" s="76"/>
    </row>
    <row r="160" spans="1:9" ht="15.75" customHeight="1" thickBot="1">
      <c r="A160" s="99" t="s">
        <v>239</v>
      </c>
      <c r="B160" s="198" t="s">
        <v>192</v>
      </c>
      <c r="C160" s="216"/>
      <c r="D160" s="216"/>
      <c r="E160" s="216"/>
      <c r="F160" s="217"/>
    </row>
    <row r="161" spans="1:9" ht="15.75" customHeight="1">
      <c r="A161" s="81">
        <v>1</v>
      </c>
      <c r="B161" s="51" t="s">
        <v>128</v>
      </c>
      <c r="C161" s="13">
        <f>D161</f>
        <v>0.25</v>
      </c>
      <c r="D161" s="14">
        <v>0.25</v>
      </c>
      <c r="E161" s="125"/>
      <c r="F161" s="108"/>
    </row>
    <row r="162" spans="1:9" ht="15.75" customHeight="1">
      <c r="A162" s="82">
        <v>2</v>
      </c>
      <c r="B162" s="39" t="s">
        <v>32</v>
      </c>
      <c r="C162" s="36">
        <f>D162</f>
        <v>0.25</v>
      </c>
      <c r="D162" s="37">
        <v>0.25</v>
      </c>
      <c r="E162" s="74"/>
      <c r="F162" s="109"/>
    </row>
    <row r="163" spans="1:9" ht="15.75" customHeight="1" thickBot="1">
      <c r="A163" s="84"/>
      <c r="B163" s="30" t="s">
        <v>73</v>
      </c>
      <c r="C163" s="12">
        <f>D163</f>
        <v>0.5</v>
      </c>
      <c r="D163" s="50">
        <f>SUM(D161:D162)</f>
        <v>0.5</v>
      </c>
      <c r="E163" s="129"/>
      <c r="F163" s="113"/>
    </row>
    <row r="164" spans="1:9" s="2" customFormat="1" ht="15.75" customHeight="1" thickBot="1">
      <c r="A164" s="134" t="s">
        <v>240</v>
      </c>
      <c r="B164" s="198" t="s">
        <v>193</v>
      </c>
      <c r="C164" s="216"/>
      <c r="D164" s="216"/>
      <c r="E164" s="216"/>
      <c r="F164" s="217"/>
      <c r="G164" s="72"/>
      <c r="H164" s="95"/>
      <c r="I164" s="76"/>
    </row>
    <row r="165" spans="1:9" ht="15.75" customHeight="1">
      <c r="A165" s="81">
        <v>1</v>
      </c>
      <c r="B165" s="52" t="s">
        <v>117</v>
      </c>
      <c r="C165" s="13">
        <f>D165</f>
        <v>1</v>
      </c>
      <c r="D165" s="14">
        <v>1</v>
      </c>
      <c r="E165" s="125"/>
      <c r="F165" s="108"/>
    </row>
    <row r="166" spans="1:9" s="2" customFormat="1" ht="15.75" customHeight="1" thickBot="1">
      <c r="A166" s="84"/>
      <c r="B166" s="30" t="s">
        <v>73</v>
      </c>
      <c r="C166" s="12">
        <f>D166</f>
        <v>1</v>
      </c>
      <c r="D166" s="50">
        <f>SUM(D165:D165)</f>
        <v>1</v>
      </c>
      <c r="E166" s="126"/>
      <c r="F166" s="110"/>
      <c r="G166" s="15"/>
      <c r="H166" s="15"/>
      <c r="I166" s="76"/>
    </row>
    <row r="167" spans="1:9" s="2" customFormat="1" ht="15.75" customHeight="1" thickBot="1">
      <c r="A167" s="134" t="s">
        <v>241</v>
      </c>
      <c r="B167" s="186" t="s">
        <v>194</v>
      </c>
      <c r="C167" s="187"/>
      <c r="D167" s="187"/>
      <c r="E167" s="187"/>
      <c r="F167" s="188"/>
      <c r="G167" s="15"/>
      <c r="H167" s="15"/>
      <c r="I167" s="76"/>
    </row>
    <row r="168" spans="1:9" ht="15.75" customHeight="1">
      <c r="A168" s="81">
        <v>1</v>
      </c>
      <c r="B168" s="51" t="s">
        <v>44</v>
      </c>
      <c r="C168" s="13">
        <f>D168</f>
        <v>1</v>
      </c>
      <c r="D168" s="14">
        <v>1</v>
      </c>
      <c r="E168" s="125"/>
      <c r="F168" s="108"/>
    </row>
    <row r="169" spans="1:9" s="2" customFormat="1" ht="15.75" customHeight="1" thickBot="1">
      <c r="A169" s="84"/>
      <c r="B169" s="30" t="s">
        <v>73</v>
      </c>
      <c r="C169" s="12">
        <f>D169</f>
        <v>1</v>
      </c>
      <c r="D169" s="50">
        <f>SUM(D168:D168)</f>
        <v>1</v>
      </c>
      <c r="E169" s="126"/>
      <c r="F169" s="110"/>
      <c r="G169" s="15"/>
      <c r="H169" s="15"/>
      <c r="I169" s="76"/>
    </row>
    <row r="170" spans="1:9" s="2" customFormat="1" ht="15.75" customHeight="1" thickBot="1">
      <c r="A170" s="134" t="s">
        <v>242</v>
      </c>
      <c r="B170" s="186" t="s">
        <v>35</v>
      </c>
      <c r="C170" s="187"/>
      <c r="D170" s="187"/>
      <c r="E170" s="187"/>
      <c r="F170" s="188"/>
      <c r="G170" s="15"/>
      <c r="H170" s="15"/>
      <c r="I170" s="76"/>
    </row>
    <row r="171" spans="1:9" s="2" customFormat="1" ht="15.75" customHeight="1">
      <c r="A171" s="81">
        <v>1</v>
      </c>
      <c r="B171" s="51" t="s">
        <v>41</v>
      </c>
      <c r="C171" s="13">
        <f>D171</f>
        <v>1</v>
      </c>
      <c r="D171" s="14">
        <v>1</v>
      </c>
      <c r="E171" s="19"/>
      <c r="F171" s="118"/>
      <c r="G171" s="15"/>
      <c r="H171" s="15"/>
      <c r="I171" s="76"/>
    </row>
    <row r="172" spans="1:9" s="2" customFormat="1" ht="15.75" customHeight="1" thickBot="1">
      <c r="A172" s="84"/>
      <c r="B172" s="30" t="s">
        <v>73</v>
      </c>
      <c r="C172" s="12">
        <f>D172</f>
        <v>1</v>
      </c>
      <c r="D172" s="50">
        <f>SUM(D171:D171)</f>
        <v>1</v>
      </c>
      <c r="E172" s="126"/>
      <c r="F172" s="110"/>
      <c r="G172" s="15"/>
      <c r="H172" s="15"/>
      <c r="I172" s="76"/>
    </row>
    <row r="173" spans="1:9" s="2" customFormat="1" ht="15.75" customHeight="1" thickBot="1">
      <c r="A173" s="134" t="s">
        <v>243</v>
      </c>
      <c r="B173" s="186" t="s">
        <v>36</v>
      </c>
      <c r="C173" s="187"/>
      <c r="D173" s="187"/>
      <c r="E173" s="187"/>
      <c r="F173" s="188"/>
      <c r="G173" s="15"/>
      <c r="H173" s="15"/>
      <c r="I173" s="76"/>
    </row>
    <row r="174" spans="1:9" ht="15.75" customHeight="1">
      <c r="A174" s="81">
        <v>1</v>
      </c>
      <c r="B174" s="51" t="s">
        <v>32</v>
      </c>
      <c r="C174" s="13">
        <f>D174</f>
        <v>0.5</v>
      </c>
      <c r="D174" s="14">
        <v>0.5</v>
      </c>
      <c r="E174" s="125"/>
      <c r="F174" s="108"/>
    </row>
    <row r="175" spans="1:9" s="2" customFormat="1" ht="15.75" customHeight="1" thickBot="1">
      <c r="A175" s="84"/>
      <c r="B175" s="30" t="s">
        <v>73</v>
      </c>
      <c r="C175" s="12">
        <f>D175</f>
        <v>0.5</v>
      </c>
      <c r="D175" s="50">
        <f>SUM(D174:D174)</f>
        <v>0.5</v>
      </c>
      <c r="E175" s="126"/>
      <c r="F175" s="110"/>
      <c r="G175" s="15"/>
      <c r="H175" s="15"/>
      <c r="I175" s="76"/>
    </row>
    <row r="176" spans="1:9" ht="15.75" customHeight="1" thickBot="1">
      <c r="A176" s="134" t="s">
        <v>244</v>
      </c>
      <c r="B176" s="186" t="s">
        <v>37</v>
      </c>
      <c r="C176" s="187"/>
      <c r="D176" s="187"/>
      <c r="E176" s="187"/>
      <c r="F176" s="188"/>
    </row>
    <row r="177" spans="1:9" ht="15.75" customHeight="1">
      <c r="A177" s="81">
        <v>1</v>
      </c>
      <c r="B177" s="51" t="s">
        <v>48</v>
      </c>
      <c r="C177" s="13">
        <v>2</v>
      </c>
      <c r="D177" s="14">
        <v>2</v>
      </c>
      <c r="E177" s="19"/>
      <c r="F177" s="118"/>
    </row>
    <row r="178" spans="1:9" ht="15.75" customHeight="1" thickBot="1">
      <c r="A178" s="84"/>
      <c r="B178" s="30" t="s">
        <v>73</v>
      </c>
      <c r="C178" s="12">
        <f>SUM(C177:C177)</f>
        <v>2</v>
      </c>
      <c r="D178" s="50">
        <f>SUM(D177:D177)</f>
        <v>2</v>
      </c>
      <c r="E178" s="126"/>
      <c r="F178" s="110"/>
    </row>
    <row r="179" spans="1:9" s="2" customFormat="1" ht="15.75" customHeight="1" thickBot="1">
      <c r="A179" s="134" t="s">
        <v>245</v>
      </c>
      <c r="B179" s="186" t="s">
        <v>14</v>
      </c>
      <c r="C179" s="187"/>
      <c r="D179" s="187"/>
      <c r="E179" s="187"/>
      <c r="F179" s="188"/>
      <c r="G179" s="15"/>
      <c r="H179" s="15"/>
      <c r="I179" s="76"/>
    </row>
    <row r="180" spans="1:9" ht="15.75" customHeight="1">
      <c r="A180" s="81">
        <v>1</v>
      </c>
      <c r="B180" s="51" t="s">
        <v>40</v>
      </c>
      <c r="C180" s="13">
        <f>D180</f>
        <v>1</v>
      </c>
      <c r="D180" s="14">
        <v>1</v>
      </c>
      <c r="E180" s="19"/>
      <c r="F180" s="118"/>
    </row>
    <row r="181" spans="1:9" s="2" customFormat="1" ht="15.75" customHeight="1">
      <c r="A181" s="82">
        <v>2</v>
      </c>
      <c r="B181" s="39" t="s">
        <v>15</v>
      </c>
      <c r="C181" s="36">
        <f>D181</f>
        <v>3</v>
      </c>
      <c r="D181" s="37">
        <v>3</v>
      </c>
      <c r="E181" s="111"/>
      <c r="F181" s="117"/>
      <c r="G181" s="15"/>
      <c r="H181" s="15"/>
      <c r="I181" s="76"/>
    </row>
    <row r="182" spans="1:9" s="2" customFormat="1" ht="15.75" customHeight="1" thickBot="1">
      <c r="A182" s="84"/>
      <c r="B182" s="30" t="s">
        <v>73</v>
      </c>
      <c r="C182" s="12">
        <f>D182</f>
        <v>4</v>
      </c>
      <c r="D182" s="50">
        <f>SUM(D180:D181)</f>
        <v>4</v>
      </c>
      <c r="E182" s="126"/>
      <c r="F182" s="110"/>
      <c r="G182" s="15"/>
      <c r="H182" s="15"/>
      <c r="I182" s="76"/>
    </row>
    <row r="183" spans="1:9" s="2" customFormat="1" ht="15.75" customHeight="1" thickBot="1">
      <c r="A183" s="134" t="s">
        <v>246</v>
      </c>
      <c r="B183" s="186" t="s">
        <v>39</v>
      </c>
      <c r="C183" s="187"/>
      <c r="D183" s="187"/>
      <c r="E183" s="187"/>
      <c r="F183" s="188"/>
      <c r="G183" s="24" t="s">
        <v>64</v>
      </c>
      <c r="H183" s="25">
        <f>SUM(H184:H187)</f>
        <v>94.5</v>
      </c>
      <c r="I183" s="76"/>
    </row>
    <row r="184" spans="1:9" s="2" customFormat="1" ht="15.75" customHeight="1">
      <c r="A184" s="81">
        <v>1</v>
      </c>
      <c r="B184" s="51" t="s">
        <v>129</v>
      </c>
      <c r="C184" s="13">
        <f>D184</f>
        <v>1</v>
      </c>
      <c r="D184" s="14">
        <v>1</v>
      </c>
      <c r="E184" s="125"/>
      <c r="F184" s="108"/>
      <c r="G184" s="24" t="s">
        <v>54</v>
      </c>
      <c r="H184" s="25">
        <f>C117+C122+C123+C165+C129+C133+C137+C141+C145+C153+C157+C161+C180+C184+C188+C189+C149</f>
        <v>33</v>
      </c>
      <c r="I184" s="76"/>
    </row>
    <row r="185" spans="1:9" s="2" customFormat="1" ht="15.75" customHeight="1">
      <c r="A185" s="82">
        <v>2</v>
      </c>
      <c r="B185" s="39" t="s">
        <v>13</v>
      </c>
      <c r="C185" s="36">
        <f>D185</f>
        <v>2</v>
      </c>
      <c r="D185" s="37">
        <v>2</v>
      </c>
      <c r="E185" s="111"/>
      <c r="F185" s="117"/>
      <c r="G185" s="24" t="s">
        <v>65</v>
      </c>
      <c r="H185" s="25">
        <f>C118+C124+C125+C171+C174+C177+C130+C134+C138+C142+C146+C150+C154+C158+C162+C181+C185+C190+C191+C165+C194</f>
        <v>61.5</v>
      </c>
      <c r="I185" s="76"/>
    </row>
    <row r="186" spans="1:9" s="2" customFormat="1" ht="15.75" customHeight="1" thickBot="1">
      <c r="A186" s="84"/>
      <c r="B186" s="30" t="s">
        <v>73</v>
      </c>
      <c r="C186" s="12">
        <f>D186</f>
        <v>3</v>
      </c>
      <c r="D186" s="50">
        <f>SUM(D184:D185)</f>
        <v>3</v>
      </c>
      <c r="E186" s="126"/>
      <c r="F186" s="110"/>
      <c r="G186" s="24" t="s">
        <v>66</v>
      </c>
      <c r="H186" s="25"/>
      <c r="I186" s="76"/>
    </row>
    <row r="187" spans="1:9" s="2" customFormat="1" ht="15.75" customHeight="1" thickBot="1">
      <c r="A187" s="134" t="s">
        <v>247</v>
      </c>
      <c r="B187" s="189" t="s">
        <v>42</v>
      </c>
      <c r="C187" s="190"/>
      <c r="D187" s="190"/>
      <c r="E187" s="190"/>
      <c r="F187" s="191"/>
      <c r="G187" s="24" t="s">
        <v>67</v>
      </c>
      <c r="H187" s="25"/>
      <c r="I187" s="76"/>
    </row>
    <row r="188" spans="1:9" s="2" customFormat="1" ht="15.75" customHeight="1">
      <c r="A188" s="81">
        <v>1</v>
      </c>
      <c r="B188" s="51" t="s">
        <v>115</v>
      </c>
      <c r="C188" s="13">
        <f>D188</f>
        <v>1</v>
      </c>
      <c r="D188" s="14">
        <v>1</v>
      </c>
      <c r="E188" s="19"/>
      <c r="F188" s="118"/>
      <c r="G188" s="15"/>
      <c r="H188" s="15"/>
      <c r="I188" s="76"/>
    </row>
    <row r="189" spans="1:9" s="2" customFormat="1" ht="15.75" customHeight="1">
      <c r="A189" s="82">
        <v>2</v>
      </c>
      <c r="B189" s="39" t="s">
        <v>130</v>
      </c>
      <c r="C189" s="36">
        <f>D189</f>
        <v>7</v>
      </c>
      <c r="D189" s="37">
        <v>7</v>
      </c>
      <c r="E189" s="111"/>
      <c r="F189" s="117"/>
      <c r="G189" s="15"/>
      <c r="H189" s="15"/>
      <c r="I189" s="76"/>
    </row>
    <row r="190" spans="1:9" s="2" customFormat="1" ht="15.75" customHeight="1">
      <c r="A190" s="82">
        <v>3</v>
      </c>
      <c r="B190" s="39" t="s">
        <v>5</v>
      </c>
      <c r="C190" s="36">
        <f>D190</f>
        <v>1</v>
      </c>
      <c r="D190" s="37">
        <v>1</v>
      </c>
      <c r="E190" s="111"/>
      <c r="F190" s="117"/>
      <c r="G190" s="15"/>
      <c r="H190" s="15"/>
      <c r="I190" s="76"/>
    </row>
    <row r="191" spans="1:9" s="2" customFormat="1" ht="15.75" customHeight="1">
      <c r="A191" s="82">
        <v>4</v>
      </c>
      <c r="B191" s="39" t="s">
        <v>32</v>
      </c>
      <c r="C191" s="36">
        <f>D191</f>
        <v>28</v>
      </c>
      <c r="D191" s="37">
        <v>28</v>
      </c>
      <c r="E191" s="111"/>
      <c r="F191" s="117"/>
      <c r="G191" s="15"/>
      <c r="H191" s="15"/>
      <c r="I191" s="76"/>
    </row>
    <row r="192" spans="1:9" s="2" customFormat="1" ht="15.75" customHeight="1" thickBot="1">
      <c r="A192" s="84"/>
      <c r="B192" s="30" t="s">
        <v>73</v>
      </c>
      <c r="C192" s="12">
        <f>D192</f>
        <v>37</v>
      </c>
      <c r="D192" s="50">
        <f>SUM(D188:D191)</f>
        <v>37</v>
      </c>
      <c r="E192" s="126"/>
      <c r="F192" s="110"/>
      <c r="G192" s="15"/>
      <c r="H192" s="15"/>
      <c r="I192" s="76"/>
    </row>
    <row r="193" spans="1:9" s="2" customFormat="1" ht="15.75" customHeight="1" thickBot="1">
      <c r="A193" s="134" t="s">
        <v>215</v>
      </c>
      <c r="B193" s="186" t="s">
        <v>203</v>
      </c>
      <c r="C193" s="187"/>
      <c r="D193" s="187"/>
      <c r="E193" s="187"/>
      <c r="F193" s="188"/>
      <c r="G193" s="15"/>
      <c r="H193" s="15"/>
      <c r="I193" s="76"/>
    </row>
    <row r="194" spans="1:9" ht="15.75" customHeight="1">
      <c r="A194" s="81">
        <v>1</v>
      </c>
      <c r="B194" s="51" t="s">
        <v>204</v>
      </c>
      <c r="C194" s="13">
        <f>D194</f>
        <v>1</v>
      </c>
      <c r="D194" s="14">
        <v>1</v>
      </c>
      <c r="E194" s="19"/>
      <c r="F194" s="118"/>
    </row>
    <row r="195" spans="1:9" ht="15.75" customHeight="1" thickBot="1">
      <c r="A195" s="84"/>
      <c r="B195" s="30" t="s">
        <v>73</v>
      </c>
      <c r="C195" s="12">
        <f>D195</f>
        <v>1</v>
      </c>
      <c r="D195" s="50">
        <f>SUM(D194:D194)</f>
        <v>1</v>
      </c>
      <c r="E195" s="126"/>
      <c r="F195" s="110"/>
    </row>
    <row r="196" spans="1:9" s="2" customFormat="1" ht="15.75" customHeight="1" thickBot="1">
      <c r="A196" s="134" t="s">
        <v>214</v>
      </c>
      <c r="B196" s="186" t="s">
        <v>63</v>
      </c>
      <c r="C196" s="187"/>
      <c r="D196" s="187"/>
      <c r="E196" s="187"/>
      <c r="F196" s="188"/>
      <c r="G196" s="15"/>
      <c r="H196" s="15"/>
      <c r="I196" s="76"/>
    </row>
    <row r="197" spans="1:9" s="2" customFormat="1" ht="15.75" customHeight="1">
      <c r="A197" s="81">
        <v>1</v>
      </c>
      <c r="B197" s="52" t="s">
        <v>157</v>
      </c>
      <c r="C197" s="13">
        <f>D197</f>
        <v>1</v>
      </c>
      <c r="D197" s="14">
        <v>1</v>
      </c>
      <c r="E197" s="19"/>
      <c r="F197" s="118"/>
      <c r="G197" s="15"/>
      <c r="H197" s="15"/>
      <c r="I197" s="76"/>
    </row>
    <row r="198" spans="1:9" s="2" customFormat="1" ht="15.75" customHeight="1">
      <c r="A198" s="82">
        <v>2</v>
      </c>
      <c r="B198" s="39" t="s">
        <v>5</v>
      </c>
      <c r="C198" s="36">
        <f>D198</f>
        <v>1</v>
      </c>
      <c r="D198" s="37">
        <v>1</v>
      </c>
      <c r="E198" s="111"/>
      <c r="F198" s="117"/>
      <c r="G198" s="15"/>
      <c r="H198" s="15"/>
      <c r="I198" s="76"/>
    </row>
    <row r="199" spans="1:9" ht="15.75" customHeight="1" thickBot="1">
      <c r="A199" s="84"/>
      <c r="B199" s="30" t="s">
        <v>73</v>
      </c>
      <c r="C199" s="12">
        <f>D199</f>
        <v>2</v>
      </c>
      <c r="D199" s="50">
        <f>SUM(D197:D198)</f>
        <v>2</v>
      </c>
      <c r="E199" s="126"/>
      <c r="F199" s="110"/>
    </row>
    <row r="200" spans="1:9" ht="15.75" customHeight="1" thickBot="1">
      <c r="A200" s="132" t="s">
        <v>248</v>
      </c>
      <c r="B200" s="192" t="s">
        <v>33</v>
      </c>
      <c r="C200" s="193"/>
      <c r="D200" s="193"/>
      <c r="E200" s="193"/>
      <c r="F200" s="194"/>
    </row>
    <row r="201" spans="1:9" ht="15.75" customHeight="1" thickBot="1">
      <c r="A201" s="186" t="s">
        <v>186</v>
      </c>
      <c r="B201" s="222"/>
      <c r="C201" s="222"/>
      <c r="D201" s="222"/>
      <c r="E201" s="222"/>
      <c r="F201" s="223"/>
    </row>
    <row r="202" spans="1:9" ht="15.75" customHeight="1">
      <c r="A202" s="81">
        <v>1</v>
      </c>
      <c r="B202" s="51" t="s">
        <v>115</v>
      </c>
      <c r="C202" s="13">
        <f>D202</f>
        <v>1</v>
      </c>
      <c r="D202" s="14">
        <v>1</v>
      </c>
      <c r="E202" s="19"/>
      <c r="F202" s="118"/>
    </row>
    <row r="203" spans="1:9" ht="15.75" customHeight="1">
      <c r="A203" s="82">
        <v>2</v>
      </c>
      <c r="B203" s="39" t="s">
        <v>116</v>
      </c>
      <c r="C203" s="36">
        <f>D203</f>
        <v>11</v>
      </c>
      <c r="D203" s="37">
        <v>11</v>
      </c>
      <c r="E203" s="111"/>
      <c r="F203" s="117"/>
    </row>
    <row r="204" spans="1:9" ht="15.75" customHeight="1">
      <c r="A204" s="82">
        <v>3</v>
      </c>
      <c r="B204" s="39" t="s">
        <v>5</v>
      </c>
      <c r="C204" s="36">
        <f>D204</f>
        <v>1</v>
      </c>
      <c r="D204" s="37">
        <v>1</v>
      </c>
      <c r="E204" s="111"/>
      <c r="F204" s="117"/>
    </row>
    <row r="205" spans="1:9" ht="15.75" customHeight="1">
      <c r="A205" s="82">
        <v>4</v>
      </c>
      <c r="B205" s="39" t="s">
        <v>34</v>
      </c>
      <c r="C205" s="36">
        <f>D205</f>
        <v>11</v>
      </c>
      <c r="D205" s="37">
        <v>11</v>
      </c>
      <c r="E205" s="111"/>
      <c r="F205" s="117"/>
    </row>
    <row r="206" spans="1:9" ht="15.75" customHeight="1" thickBot="1">
      <c r="A206" s="84"/>
      <c r="B206" s="30" t="s">
        <v>73</v>
      </c>
      <c r="C206" s="12">
        <f>D206</f>
        <v>24</v>
      </c>
      <c r="D206" s="50">
        <f>SUM(D202:D205)</f>
        <v>24</v>
      </c>
      <c r="E206" s="126"/>
      <c r="F206" s="110"/>
    </row>
    <row r="207" spans="1:9" ht="15.75" customHeight="1" thickBot="1">
      <c r="A207" s="132" t="s">
        <v>249</v>
      </c>
      <c r="B207" s="192" t="s">
        <v>118</v>
      </c>
      <c r="C207" s="193"/>
      <c r="D207" s="193"/>
      <c r="E207" s="193"/>
      <c r="F207" s="194"/>
    </row>
    <row r="208" spans="1:9" ht="15.75" customHeight="1" thickBot="1">
      <c r="A208" s="85" t="s">
        <v>250</v>
      </c>
      <c r="B208" s="195" t="s">
        <v>187</v>
      </c>
      <c r="C208" s="196"/>
      <c r="D208" s="196"/>
      <c r="E208" s="196"/>
      <c r="F208" s="197"/>
    </row>
    <row r="209" spans="1:6" ht="15.75" customHeight="1">
      <c r="A209" s="81">
        <v>1</v>
      </c>
      <c r="B209" s="51" t="s">
        <v>119</v>
      </c>
      <c r="C209" s="13">
        <f>D209</f>
        <v>1</v>
      </c>
      <c r="D209" s="14">
        <v>1</v>
      </c>
      <c r="E209" s="125"/>
      <c r="F209" s="108"/>
    </row>
    <row r="210" spans="1:6" ht="15.75" customHeight="1">
      <c r="A210" s="82">
        <v>2</v>
      </c>
      <c r="B210" s="39" t="s">
        <v>32</v>
      </c>
      <c r="C210" s="36">
        <f>D210</f>
        <v>1</v>
      </c>
      <c r="D210" s="37">
        <v>1</v>
      </c>
      <c r="E210" s="74"/>
      <c r="F210" s="109"/>
    </row>
    <row r="211" spans="1:6" ht="15.75" customHeight="1" thickBot="1">
      <c r="A211" s="84"/>
      <c r="B211" s="30" t="s">
        <v>73</v>
      </c>
      <c r="C211" s="12">
        <f>D211</f>
        <v>2</v>
      </c>
      <c r="D211" s="50">
        <f>SUM(D209:D210)</f>
        <v>2</v>
      </c>
      <c r="E211" s="129"/>
      <c r="F211" s="113"/>
    </row>
    <row r="212" spans="1:6" ht="15.75" customHeight="1" thickBot="1">
      <c r="A212" s="85" t="s">
        <v>250</v>
      </c>
      <c r="B212" s="186" t="s">
        <v>195</v>
      </c>
      <c r="C212" s="187"/>
      <c r="D212" s="187"/>
      <c r="E212" s="187"/>
      <c r="F212" s="188"/>
    </row>
    <row r="213" spans="1:6" ht="15.75" customHeight="1">
      <c r="A213" s="81">
        <v>1</v>
      </c>
      <c r="B213" s="51" t="s">
        <v>120</v>
      </c>
      <c r="C213" s="13">
        <f>D213</f>
        <v>1.25</v>
      </c>
      <c r="D213" s="14">
        <v>1.25</v>
      </c>
      <c r="E213" s="125"/>
      <c r="F213" s="108"/>
    </row>
    <row r="214" spans="1:6" ht="15.75" customHeight="1">
      <c r="A214" s="82">
        <v>2</v>
      </c>
      <c r="B214" s="39" t="s">
        <v>32</v>
      </c>
      <c r="C214" s="36">
        <f>D214</f>
        <v>1.25</v>
      </c>
      <c r="D214" s="37">
        <v>1.25</v>
      </c>
      <c r="E214" s="74"/>
      <c r="F214" s="109"/>
    </row>
    <row r="215" spans="1:6" ht="15.75" customHeight="1" thickBot="1">
      <c r="A215" s="84"/>
      <c r="B215" s="30" t="s">
        <v>73</v>
      </c>
      <c r="C215" s="12">
        <f>D215</f>
        <v>2.5</v>
      </c>
      <c r="D215" s="50">
        <f>SUM(D213:D214)</f>
        <v>2.5</v>
      </c>
      <c r="E215" s="129"/>
      <c r="F215" s="113"/>
    </row>
    <row r="216" spans="1:6" ht="15.75" customHeight="1" thickBot="1">
      <c r="A216" s="85" t="s">
        <v>251</v>
      </c>
      <c r="B216" s="186" t="s">
        <v>196</v>
      </c>
      <c r="C216" s="187"/>
      <c r="D216" s="187"/>
      <c r="E216" s="187"/>
      <c r="F216" s="188"/>
    </row>
    <row r="217" spans="1:6" ht="15.75" customHeight="1">
      <c r="A217" s="81">
        <v>1</v>
      </c>
      <c r="B217" s="51" t="s">
        <v>121</v>
      </c>
      <c r="C217" s="13">
        <f>D217</f>
        <v>1</v>
      </c>
      <c r="D217" s="14">
        <v>1</v>
      </c>
      <c r="E217" s="125"/>
      <c r="F217" s="108"/>
    </row>
    <row r="218" spans="1:6" ht="15.75" customHeight="1">
      <c r="A218" s="82">
        <v>2</v>
      </c>
      <c r="B218" s="39" t="s">
        <v>32</v>
      </c>
      <c r="C218" s="36">
        <f>D218</f>
        <v>1</v>
      </c>
      <c r="D218" s="37">
        <v>1</v>
      </c>
      <c r="E218" s="74"/>
      <c r="F218" s="109"/>
    </row>
    <row r="219" spans="1:6" ht="15.75" customHeight="1" thickBot="1">
      <c r="A219" s="84"/>
      <c r="B219" s="30" t="s">
        <v>73</v>
      </c>
      <c r="C219" s="12">
        <f>D219</f>
        <v>2</v>
      </c>
      <c r="D219" s="50">
        <f>SUM(D217:D218)</f>
        <v>2</v>
      </c>
      <c r="E219" s="129"/>
      <c r="F219" s="113"/>
    </row>
    <row r="220" spans="1:6" ht="15.75" customHeight="1" thickBot="1">
      <c r="A220" s="85" t="s">
        <v>252</v>
      </c>
      <c r="B220" s="186" t="s">
        <v>50</v>
      </c>
      <c r="C220" s="187"/>
      <c r="D220" s="187"/>
      <c r="E220" s="187"/>
      <c r="F220" s="188"/>
    </row>
    <row r="221" spans="1:6" ht="15.75" customHeight="1">
      <c r="A221" s="81">
        <v>1</v>
      </c>
      <c r="B221" s="51" t="s">
        <v>121</v>
      </c>
      <c r="C221" s="13">
        <f>D221</f>
        <v>1</v>
      </c>
      <c r="D221" s="14">
        <v>1</v>
      </c>
      <c r="E221" s="125"/>
      <c r="F221" s="108"/>
    </row>
    <row r="222" spans="1:6" ht="15.75" customHeight="1">
      <c r="A222" s="82">
        <v>2</v>
      </c>
      <c r="B222" s="39" t="s">
        <v>32</v>
      </c>
      <c r="C222" s="36">
        <f>D222</f>
        <v>1</v>
      </c>
      <c r="D222" s="37">
        <v>1</v>
      </c>
      <c r="E222" s="74"/>
      <c r="F222" s="109"/>
    </row>
    <row r="223" spans="1:6" ht="15.75" customHeight="1" thickBot="1">
      <c r="A223" s="84"/>
      <c r="B223" s="30" t="s">
        <v>73</v>
      </c>
      <c r="C223" s="12">
        <f>D223</f>
        <v>2</v>
      </c>
      <c r="D223" s="50">
        <f>SUM(D221:D222)</f>
        <v>2</v>
      </c>
      <c r="E223" s="129"/>
      <c r="F223" s="113"/>
    </row>
    <row r="224" spans="1:6" ht="15.75" customHeight="1" thickBot="1">
      <c r="A224" s="85" t="s">
        <v>253</v>
      </c>
      <c r="B224" s="186" t="s">
        <v>197</v>
      </c>
      <c r="C224" s="187"/>
      <c r="D224" s="187"/>
      <c r="E224" s="187"/>
      <c r="F224" s="188"/>
    </row>
    <row r="225" spans="1:9" ht="15.75" customHeight="1">
      <c r="A225" s="81">
        <v>1</v>
      </c>
      <c r="B225" s="51" t="s">
        <v>131</v>
      </c>
      <c r="C225" s="13">
        <f>D225</f>
        <v>1</v>
      </c>
      <c r="D225" s="14">
        <v>1</v>
      </c>
      <c r="E225" s="125"/>
      <c r="F225" s="108"/>
    </row>
    <row r="226" spans="1:9" ht="15.75" customHeight="1">
      <c r="A226" s="82">
        <v>2</v>
      </c>
      <c r="B226" s="39" t="s">
        <v>32</v>
      </c>
      <c r="C226" s="36">
        <f>D226</f>
        <v>1</v>
      </c>
      <c r="D226" s="37">
        <v>1</v>
      </c>
      <c r="E226" s="74"/>
      <c r="F226" s="109"/>
    </row>
    <row r="227" spans="1:9" ht="15.75" customHeight="1" thickBot="1">
      <c r="A227" s="84"/>
      <c r="B227" s="30" t="s">
        <v>73</v>
      </c>
      <c r="C227" s="12">
        <f>D227</f>
        <v>2</v>
      </c>
      <c r="D227" s="50">
        <f>SUM(D225:D226)</f>
        <v>2</v>
      </c>
      <c r="E227" s="129"/>
      <c r="F227" s="113"/>
    </row>
    <row r="228" spans="1:9" ht="15.75" customHeight="1" thickBot="1">
      <c r="A228" s="85" t="s">
        <v>254</v>
      </c>
      <c r="B228" s="186" t="s">
        <v>198</v>
      </c>
      <c r="C228" s="187"/>
      <c r="D228" s="187"/>
      <c r="E228" s="187"/>
      <c r="F228" s="188"/>
    </row>
    <row r="229" spans="1:9" ht="15.75" customHeight="1">
      <c r="A229" s="81">
        <v>1</v>
      </c>
      <c r="B229" s="51" t="s">
        <v>126</v>
      </c>
      <c r="C229" s="13">
        <f>D229</f>
        <v>1.25</v>
      </c>
      <c r="D229" s="14">
        <v>1.25</v>
      </c>
      <c r="E229" s="125"/>
      <c r="F229" s="108"/>
    </row>
    <row r="230" spans="1:9" ht="15.75" customHeight="1">
      <c r="A230" s="82">
        <v>2</v>
      </c>
      <c r="B230" s="39" t="s">
        <v>32</v>
      </c>
      <c r="C230" s="36">
        <f>D230</f>
        <v>1.25</v>
      </c>
      <c r="D230" s="37">
        <v>1.25</v>
      </c>
      <c r="E230" s="74"/>
      <c r="F230" s="109"/>
    </row>
    <row r="231" spans="1:9" ht="15.75" customHeight="1" thickBot="1">
      <c r="A231" s="84"/>
      <c r="B231" s="30" t="s">
        <v>73</v>
      </c>
      <c r="C231" s="12">
        <f>D231</f>
        <v>2.5</v>
      </c>
      <c r="D231" s="50">
        <f>SUM(D229:D230)</f>
        <v>2.5</v>
      </c>
      <c r="E231" s="129"/>
      <c r="F231" s="113"/>
    </row>
    <row r="232" spans="1:9" ht="15.75" customHeight="1" thickBot="1">
      <c r="A232" s="85" t="s">
        <v>255</v>
      </c>
      <c r="B232" s="186" t="s">
        <v>199</v>
      </c>
      <c r="C232" s="187"/>
      <c r="D232" s="187"/>
      <c r="E232" s="187"/>
      <c r="F232" s="188"/>
    </row>
    <row r="233" spans="1:9" ht="15.75" customHeight="1">
      <c r="A233" s="81">
        <v>1</v>
      </c>
      <c r="B233" s="51" t="s">
        <v>132</v>
      </c>
      <c r="C233" s="13">
        <f>D233</f>
        <v>0.5</v>
      </c>
      <c r="D233" s="14">
        <v>0.5</v>
      </c>
      <c r="E233" s="125"/>
      <c r="F233" s="108"/>
    </row>
    <row r="234" spans="1:9" ht="15.75" customHeight="1">
      <c r="A234" s="82">
        <v>2</v>
      </c>
      <c r="B234" s="39" t="s">
        <v>32</v>
      </c>
      <c r="C234" s="36">
        <f>D234</f>
        <v>0.5</v>
      </c>
      <c r="D234" s="37">
        <v>0.5</v>
      </c>
      <c r="E234" s="74"/>
      <c r="F234" s="109"/>
    </row>
    <row r="235" spans="1:9" s="2" customFormat="1" ht="15.75" customHeight="1" thickBot="1">
      <c r="A235" s="84"/>
      <c r="B235" s="30" t="s">
        <v>73</v>
      </c>
      <c r="C235" s="12">
        <f>D235</f>
        <v>1</v>
      </c>
      <c r="D235" s="50">
        <f>SUM(D233:D234)</f>
        <v>1</v>
      </c>
      <c r="E235" s="129"/>
      <c r="F235" s="113"/>
      <c r="G235" s="15"/>
      <c r="H235" s="15"/>
      <c r="I235" s="76"/>
    </row>
    <row r="236" spans="1:9" ht="15.75" customHeight="1" thickBot="1">
      <c r="A236" s="85" t="s">
        <v>256</v>
      </c>
      <c r="B236" s="186" t="s">
        <v>192</v>
      </c>
      <c r="C236" s="187"/>
      <c r="D236" s="187"/>
      <c r="E236" s="187"/>
      <c r="F236" s="188"/>
    </row>
    <row r="237" spans="1:9" s="2" customFormat="1" ht="15.75" customHeight="1">
      <c r="A237" s="81">
        <v>1</v>
      </c>
      <c r="B237" s="51" t="s">
        <v>128</v>
      </c>
      <c r="C237" s="13">
        <f>D237</f>
        <v>0.25</v>
      </c>
      <c r="D237" s="14">
        <v>0.25</v>
      </c>
      <c r="E237" s="125"/>
      <c r="F237" s="108"/>
      <c r="G237" s="15"/>
      <c r="H237" s="15"/>
      <c r="I237" s="76"/>
    </row>
    <row r="238" spans="1:9" ht="15.75" customHeight="1">
      <c r="A238" s="82">
        <v>2</v>
      </c>
      <c r="B238" s="39" t="s">
        <v>32</v>
      </c>
      <c r="C238" s="36">
        <f>D238</f>
        <v>0.25</v>
      </c>
      <c r="D238" s="37">
        <v>0.25</v>
      </c>
      <c r="E238" s="74"/>
      <c r="F238" s="109"/>
    </row>
    <row r="239" spans="1:9" ht="15.75" customHeight="1" thickBot="1">
      <c r="A239" s="84"/>
      <c r="B239" s="30" t="s">
        <v>73</v>
      </c>
      <c r="C239" s="12">
        <f>D239</f>
        <v>0.5</v>
      </c>
      <c r="D239" s="50">
        <f>SUM(D237:D238)</f>
        <v>0.5</v>
      </c>
      <c r="E239" s="129"/>
      <c r="F239" s="113"/>
    </row>
    <row r="240" spans="1:9" ht="15.75" customHeight="1" thickBot="1">
      <c r="A240" s="85" t="s">
        <v>257</v>
      </c>
      <c r="B240" s="186" t="s">
        <v>193</v>
      </c>
      <c r="C240" s="187"/>
      <c r="D240" s="187"/>
      <c r="E240" s="187"/>
      <c r="F240" s="188"/>
    </row>
    <row r="241" spans="1:9" ht="15.75" customHeight="1">
      <c r="A241" s="81">
        <v>1</v>
      </c>
      <c r="B241" s="52" t="s">
        <v>117</v>
      </c>
      <c r="C241" s="13">
        <f>D241</f>
        <v>1</v>
      </c>
      <c r="D241" s="14">
        <v>1</v>
      </c>
      <c r="E241" s="125"/>
      <c r="F241" s="108"/>
    </row>
    <row r="242" spans="1:9" ht="15.75" customHeight="1" thickBot="1">
      <c r="A242" s="84"/>
      <c r="B242" s="30" t="s">
        <v>73</v>
      </c>
      <c r="C242" s="12">
        <f>D242</f>
        <v>1</v>
      </c>
      <c r="D242" s="50">
        <f>SUM(D241:D241)</f>
        <v>1</v>
      </c>
      <c r="E242" s="126"/>
      <c r="F242" s="110"/>
    </row>
    <row r="243" spans="1:9" ht="15.75" customHeight="1" thickBot="1">
      <c r="A243" s="85" t="s">
        <v>258</v>
      </c>
      <c r="B243" s="186" t="s">
        <v>194</v>
      </c>
      <c r="C243" s="187"/>
      <c r="D243" s="187"/>
      <c r="E243" s="187"/>
      <c r="F243" s="188"/>
    </row>
    <row r="244" spans="1:9" s="2" customFormat="1" ht="15.75" customHeight="1">
      <c r="A244" s="81">
        <v>1</v>
      </c>
      <c r="B244" s="51" t="s">
        <v>44</v>
      </c>
      <c r="C244" s="13">
        <f>D244</f>
        <v>1</v>
      </c>
      <c r="D244" s="14">
        <v>1</v>
      </c>
      <c r="E244" s="125"/>
      <c r="F244" s="108"/>
      <c r="G244" s="15"/>
      <c r="H244" s="15"/>
      <c r="I244" s="76"/>
    </row>
    <row r="245" spans="1:9" s="2" customFormat="1" ht="15.75" customHeight="1" thickBot="1">
      <c r="A245" s="84"/>
      <c r="B245" s="30" t="s">
        <v>73</v>
      </c>
      <c r="C245" s="12">
        <f>D245</f>
        <v>1</v>
      </c>
      <c r="D245" s="50">
        <f>SUM(D244:D244)</f>
        <v>1</v>
      </c>
      <c r="E245" s="126"/>
      <c r="F245" s="110"/>
      <c r="G245" s="15"/>
      <c r="H245" s="15"/>
      <c r="I245" s="76"/>
    </row>
    <row r="246" spans="1:9" ht="15.75" customHeight="1" thickBot="1">
      <c r="A246" s="85" t="s">
        <v>259</v>
      </c>
      <c r="B246" s="186" t="s">
        <v>35</v>
      </c>
      <c r="C246" s="187"/>
      <c r="D246" s="187"/>
      <c r="E246" s="187"/>
      <c r="F246" s="188"/>
    </row>
    <row r="247" spans="1:9" ht="15.75" customHeight="1">
      <c r="A247" s="81">
        <v>1</v>
      </c>
      <c r="B247" s="51" t="s">
        <v>117</v>
      </c>
      <c r="C247" s="13">
        <f>D247</f>
        <v>0.5</v>
      </c>
      <c r="D247" s="14">
        <v>0.5</v>
      </c>
      <c r="E247" s="125"/>
      <c r="F247" s="108"/>
    </row>
    <row r="248" spans="1:9" ht="15.75" customHeight="1">
      <c r="A248" s="82">
        <v>2</v>
      </c>
      <c r="B248" s="39" t="s">
        <v>41</v>
      </c>
      <c r="C248" s="36">
        <f>D248</f>
        <v>1</v>
      </c>
      <c r="D248" s="37">
        <v>1</v>
      </c>
      <c r="E248" s="74"/>
      <c r="F248" s="109"/>
    </row>
    <row r="249" spans="1:9" s="2" customFormat="1" ht="15.75" customHeight="1" thickBot="1">
      <c r="A249" s="84"/>
      <c r="B249" s="30" t="s">
        <v>73</v>
      </c>
      <c r="C249" s="12">
        <f>D249</f>
        <v>1.5</v>
      </c>
      <c r="D249" s="50">
        <f>SUM(D247:D248)</f>
        <v>1.5</v>
      </c>
      <c r="E249" s="129"/>
      <c r="F249" s="113"/>
      <c r="G249" s="15"/>
      <c r="H249" s="15"/>
      <c r="I249" s="76"/>
    </row>
    <row r="250" spans="1:9" ht="15.75" customHeight="1" thickBot="1">
      <c r="A250" s="85" t="s">
        <v>260</v>
      </c>
      <c r="B250" s="186" t="s">
        <v>36</v>
      </c>
      <c r="C250" s="187"/>
      <c r="D250" s="187"/>
      <c r="E250" s="187"/>
      <c r="F250" s="188"/>
    </row>
    <row r="251" spans="1:9" ht="15.75" customHeight="1">
      <c r="A251" s="81">
        <v>1</v>
      </c>
      <c r="B251" s="51" t="s">
        <v>32</v>
      </c>
      <c r="C251" s="13">
        <f>D251</f>
        <v>0.5</v>
      </c>
      <c r="D251" s="14">
        <v>0.5</v>
      </c>
      <c r="E251" s="125"/>
      <c r="F251" s="108"/>
    </row>
    <row r="252" spans="1:9" ht="15.75" customHeight="1" thickBot="1">
      <c r="A252" s="84"/>
      <c r="B252" s="30" t="s">
        <v>73</v>
      </c>
      <c r="C252" s="12">
        <f>D252</f>
        <v>0.5</v>
      </c>
      <c r="D252" s="50">
        <f>SUM(D251:D251)</f>
        <v>0.5</v>
      </c>
      <c r="E252" s="129"/>
      <c r="F252" s="113"/>
    </row>
    <row r="253" spans="1:9" ht="15.75" customHeight="1" thickBot="1">
      <c r="A253" s="85" t="s">
        <v>261</v>
      </c>
      <c r="B253" s="186" t="s">
        <v>37</v>
      </c>
      <c r="C253" s="187"/>
      <c r="D253" s="187"/>
      <c r="E253" s="187"/>
      <c r="F253" s="188"/>
    </row>
    <row r="254" spans="1:9" ht="15.75" customHeight="1">
      <c r="A254" s="81">
        <v>1</v>
      </c>
      <c r="B254" s="51" t="s">
        <v>48</v>
      </c>
      <c r="C254" s="13">
        <f>D254</f>
        <v>1</v>
      </c>
      <c r="D254" s="14">
        <v>1</v>
      </c>
      <c r="E254" s="125"/>
      <c r="F254" s="108"/>
    </row>
    <row r="255" spans="1:9" ht="15.75" customHeight="1" thickBot="1">
      <c r="A255" s="84"/>
      <c r="B255" s="30" t="s">
        <v>73</v>
      </c>
      <c r="C255" s="12">
        <f>D255</f>
        <v>1</v>
      </c>
      <c r="D255" s="50">
        <f>SUM(D254:D254)</f>
        <v>1</v>
      </c>
      <c r="E255" s="129"/>
      <c r="F255" s="113"/>
    </row>
    <row r="256" spans="1:9" ht="15.75" customHeight="1" thickBot="1">
      <c r="A256" s="85" t="s">
        <v>262</v>
      </c>
      <c r="B256" s="186" t="s">
        <v>38</v>
      </c>
      <c r="C256" s="187"/>
      <c r="D256" s="187"/>
      <c r="E256" s="187"/>
      <c r="F256" s="188"/>
    </row>
    <row r="257" spans="1:9" ht="15.75" customHeight="1">
      <c r="A257" s="81">
        <v>1</v>
      </c>
      <c r="B257" s="51" t="s">
        <v>59</v>
      </c>
      <c r="C257" s="13">
        <f>D257</f>
        <v>0.5</v>
      </c>
      <c r="D257" s="14">
        <v>0.5</v>
      </c>
      <c r="E257" s="125"/>
      <c r="F257" s="108"/>
    </row>
    <row r="258" spans="1:9" ht="15.75" customHeight="1">
      <c r="A258" s="82">
        <v>2</v>
      </c>
      <c r="B258" s="39" t="s">
        <v>41</v>
      </c>
      <c r="C258" s="36">
        <f>D258</f>
        <v>0.5</v>
      </c>
      <c r="D258" s="37">
        <v>0.5</v>
      </c>
      <c r="E258" s="74"/>
      <c r="F258" s="109"/>
    </row>
    <row r="259" spans="1:9" ht="15.75" customHeight="1" thickBot="1">
      <c r="A259" s="84"/>
      <c r="B259" s="30" t="s">
        <v>73</v>
      </c>
      <c r="C259" s="12">
        <f>D259</f>
        <v>1</v>
      </c>
      <c r="D259" s="50">
        <f>SUM(D257:D258)</f>
        <v>1</v>
      </c>
      <c r="E259" s="129"/>
      <c r="F259" s="113"/>
    </row>
    <row r="260" spans="1:9" ht="15.75" customHeight="1" thickBot="1">
      <c r="A260" s="85" t="s">
        <v>263</v>
      </c>
      <c r="B260" s="186" t="s">
        <v>14</v>
      </c>
      <c r="C260" s="187"/>
      <c r="D260" s="187"/>
      <c r="E260" s="187"/>
      <c r="F260" s="188"/>
    </row>
    <row r="261" spans="1:9" ht="15.75" customHeight="1">
      <c r="A261" s="81">
        <v>1</v>
      </c>
      <c r="B261" s="51" t="s">
        <v>15</v>
      </c>
      <c r="C261" s="13">
        <f>D261</f>
        <v>3</v>
      </c>
      <c r="D261" s="14">
        <v>3</v>
      </c>
      <c r="E261" s="125"/>
      <c r="F261" s="108"/>
    </row>
    <row r="262" spans="1:9" ht="15.75" customHeight="1" thickBot="1">
      <c r="A262" s="84"/>
      <c r="B262" s="57" t="s">
        <v>28</v>
      </c>
      <c r="C262" s="12">
        <f>D262</f>
        <v>3</v>
      </c>
      <c r="D262" s="50">
        <f>SUM(D261:D261)</f>
        <v>3</v>
      </c>
      <c r="E262" s="129"/>
      <c r="F262" s="113"/>
    </row>
    <row r="263" spans="1:9" ht="15.75" customHeight="1" thickBot="1">
      <c r="A263" s="85" t="s">
        <v>264</v>
      </c>
      <c r="B263" s="186" t="s">
        <v>39</v>
      </c>
      <c r="C263" s="187"/>
      <c r="D263" s="187"/>
      <c r="E263" s="187"/>
      <c r="F263" s="188"/>
      <c r="G263" s="24" t="s">
        <v>64</v>
      </c>
      <c r="H263" s="25">
        <f>SUM(H264:H267)</f>
        <v>97.75</v>
      </c>
      <c r="I263" s="75">
        <f>I264+I265+I266+I267</f>
        <v>0</v>
      </c>
    </row>
    <row r="264" spans="1:9" ht="15.75" customHeight="1">
      <c r="A264" s="81">
        <v>1</v>
      </c>
      <c r="B264" s="51" t="s">
        <v>129</v>
      </c>
      <c r="C264" s="13">
        <f>D264</f>
        <v>1</v>
      </c>
      <c r="D264" s="14">
        <v>1</v>
      </c>
      <c r="E264" s="125"/>
      <c r="F264" s="108"/>
      <c r="G264" s="24" t="s">
        <v>54</v>
      </c>
      <c r="H264" s="25">
        <f>C197+C202+C203+C241+C247+C209+C213+C217+C225+C229+C233+C237+C264+C272+C273+C274+C280+C221+C257</f>
        <v>33</v>
      </c>
      <c r="I264" s="75">
        <f>F286</f>
        <v>0</v>
      </c>
    </row>
    <row r="265" spans="1:9" ht="15.75" customHeight="1">
      <c r="A265" s="82">
        <v>2</v>
      </c>
      <c r="B265" s="39" t="s">
        <v>13</v>
      </c>
      <c r="C265" s="36">
        <f>D265</f>
        <v>3</v>
      </c>
      <c r="D265" s="37">
        <v>3</v>
      </c>
      <c r="E265" s="74"/>
      <c r="F265" s="109"/>
      <c r="G265" s="24" t="s">
        <v>65</v>
      </c>
      <c r="H265" s="25">
        <f>C198+C204+C205+C248+C254+C210+C214+C218+C226+C230+C234+C238+C261+C265+C283+C275+C276+C277+C222+C251+C258+C244</f>
        <v>63.75</v>
      </c>
      <c r="I265" s="75">
        <f>F287+F288</f>
        <v>0</v>
      </c>
    </row>
    <row r="266" spans="1:9" ht="15.75" customHeight="1" thickBot="1">
      <c r="A266" s="84"/>
      <c r="B266" s="30" t="s">
        <v>73</v>
      </c>
      <c r="C266" s="12">
        <f>D266</f>
        <v>4</v>
      </c>
      <c r="D266" s="50">
        <f>SUM(D264:D265)</f>
        <v>4</v>
      </c>
      <c r="E266" s="129"/>
      <c r="F266" s="113"/>
      <c r="G266" s="24" t="s">
        <v>66</v>
      </c>
      <c r="H266" s="25"/>
    </row>
    <row r="267" spans="1:9" ht="15.75" customHeight="1" thickBot="1">
      <c r="A267" s="85" t="s">
        <v>265</v>
      </c>
      <c r="B267" s="186" t="s">
        <v>134</v>
      </c>
      <c r="C267" s="187"/>
      <c r="D267" s="187"/>
      <c r="E267" s="187"/>
      <c r="F267" s="188"/>
      <c r="G267" s="24" t="s">
        <v>67</v>
      </c>
      <c r="H267" s="25">
        <f>D270</f>
        <v>1</v>
      </c>
      <c r="I267" s="75">
        <f>F269+F289</f>
        <v>0</v>
      </c>
    </row>
    <row r="268" spans="1:9" ht="15.75" customHeight="1">
      <c r="A268" s="81">
        <v>1</v>
      </c>
      <c r="B268" s="51" t="s">
        <v>207</v>
      </c>
      <c r="C268" s="13">
        <f>D268</f>
        <v>1</v>
      </c>
      <c r="D268" s="14">
        <v>1</v>
      </c>
      <c r="E268" s="125"/>
      <c r="F268" s="108"/>
    </row>
    <row r="269" spans="1:9" ht="15.75" customHeight="1">
      <c r="A269" s="82">
        <v>2</v>
      </c>
      <c r="B269" s="39" t="s">
        <v>76</v>
      </c>
      <c r="C269" s="36">
        <f>F269</f>
        <v>0</v>
      </c>
      <c r="D269" s="37"/>
      <c r="E269" s="37">
        <v>1</v>
      </c>
      <c r="F269" s="119"/>
    </row>
    <row r="270" spans="1:9" ht="15.75" customHeight="1" thickBot="1">
      <c r="A270" s="84"/>
      <c r="B270" s="30" t="s">
        <v>73</v>
      </c>
      <c r="C270" s="12">
        <f>D270+F270</f>
        <v>1</v>
      </c>
      <c r="D270" s="50">
        <f>SUM(D268:D269)</f>
        <v>1</v>
      </c>
      <c r="E270" s="50">
        <f>SUM(E268:E269)</f>
        <v>1</v>
      </c>
      <c r="F270" s="120"/>
    </row>
    <row r="271" spans="1:9" ht="15.75" customHeight="1" thickBot="1">
      <c r="A271" s="85" t="s">
        <v>266</v>
      </c>
      <c r="B271" s="189" t="s">
        <v>42</v>
      </c>
      <c r="C271" s="190"/>
      <c r="D271" s="190"/>
      <c r="E271" s="190"/>
      <c r="F271" s="191"/>
    </row>
    <row r="272" spans="1:9" ht="15.75" customHeight="1">
      <c r="A272" s="81">
        <v>1</v>
      </c>
      <c r="B272" s="51" t="s">
        <v>135</v>
      </c>
      <c r="C272" s="13">
        <f t="shared" ref="C272:C278" si="9">D272</f>
        <v>1</v>
      </c>
      <c r="D272" s="14">
        <v>1</v>
      </c>
      <c r="E272" s="125"/>
      <c r="F272" s="108"/>
    </row>
    <row r="273" spans="1:9" ht="15.75" customHeight="1">
      <c r="A273" s="82">
        <v>2</v>
      </c>
      <c r="B273" s="39" t="s">
        <v>130</v>
      </c>
      <c r="C273" s="36">
        <f t="shared" si="9"/>
        <v>8</v>
      </c>
      <c r="D273" s="37">
        <v>8</v>
      </c>
      <c r="E273" s="74"/>
      <c r="F273" s="109"/>
    </row>
    <row r="274" spans="1:9" s="34" customFormat="1" ht="15.75" customHeight="1">
      <c r="A274" s="86">
        <v>3</v>
      </c>
      <c r="B274" s="71" t="s">
        <v>121</v>
      </c>
      <c r="C274" s="68">
        <f>D274</f>
        <v>0.25</v>
      </c>
      <c r="D274" s="69">
        <v>0.25</v>
      </c>
      <c r="E274" s="74"/>
      <c r="F274" s="115"/>
      <c r="G274" s="35"/>
      <c r="H274" s="35"/>
      <c r="I274" s="76"/>
    </row>
    <row r="275" spans="1:9" ht="15.75" customHeight="1">
      <c r="A275" s="82">
        <v>4</v>
      </c>
      <c r="B275" s="39" t="s">
        <v>5</v>
      </c>
      <c r="C275" s="36">
        <f t="shared" si="9"/>
        <v>1</v>
      </c>
      <c r="D275" s="37">
        <v>1</v>
      </c>
      <c r="E275" s="74"/>
      <c r="F275" s="109"/>
    </row>
    <row r="276" spans="1:9" ht="15.75" customHeight="1">
      <c r="A276" s="82">
        <v>5</v>
      </c>
      <c r="B276" s="39" t="s">
        <v>32</v>
      </c>
      <c r="C276" s="36">
        <f t="shared" si="9"/>
        <v>28</v>
      </c>
      <c r="D276" s="37">
        <v>28</v>
      </c>
      <c r="E276" s="74"/>
      <c r="F276" s="109"/>
    </row>
    <row r="277" spans="1:9" s="34" customFormat="1" ht="15.75" customHeight="1">
      <c r="A277" s="82">
        <v>6</v>
      </c>
      <c r="B277" s="39" t="s">
        <v>32</v>
      </c>
      <c r="C277" s="36">
        <f>D277</f>
        <v>2.5</v>
      </c>
      <c r="D277" s="37">
        <v>2.5</v>
      </c>
      <c r="E277" s="74"/>
      <c r="F277" s="109"/>
      <c r="G277" s="35"/>
      <c r="H277" s="35"/>
      <c r="I277" s="76"/>
    </row>
    <row r="278" spans="1:9" ht="15.75" customHeight="1" thickBot="1">
      <c r="A278" s="84"/>
      <c r="B278" s="30" t="s">
        <v>73</v>
      </c>
      <c r="C278" s="12">
        <f t="shared" si="9"/>
        <v>40.75</v>
      </c>
      <c r="D278" s="50">
        <f>SUM(D272:D277)</f>
        <v>40.75</v>
      </c>
      <c r="E278" s="129"/>
      <c r="F278" s="113"/>
    </row>
    <row r="279" spans="1:9" ht="15.75" customHeight="1" thickBot="1">
      <c r="A279" s="85" t="s">
        <v>267</v>
      </c>
      <c r="B279" s="189" t="s">
        <v>43</v>
      </c>
      <c r="C279" s="190"/>
      <c r="D279" s="190"/>
      <c r="E279" s="190"/>
      <c r="F279" s="191"/>
    </row>
    <row r="280" spans="1:9" ht="15.75" customHeight="1">
      <c r="A280" s="81">
        <v>1</v>
      </c>
      <c r="B280" s="51" t="s">
        <v>58</v>
      </c>
      <c r="C280" s="13">
        <f>D280</f>
        <v>0.5</v>
      </c>
      <c r="D280" s="14">
        <v>0.5</v>
      </c>
      <c r="E280" s="125"/>
      <c r="F280" s="108"/>
    </row>
    <row r="281" spans="1:9" ht="15.75" customHeight="1" thickBot="1">
      <c r="A281" s="84"/>
      <c r="B281" s="30" t="s">
        <v>73</v>
      </c>
      <c r="C281" s="12">
        <f>D281</f>
        <v>0.5</v>
      </c>
      <c r="D281" s="50">
        <f>SUM(D280)</f>
        <v>0.5</v>
      </c>
      <c r="E281" s="129"/>
      <c r="F281" s="113"/>
    </row>
    <row r="282" spans="1:9" ht="15.75" customHeight="1" thickBot="1">
      <c r="A282" s="85" t="s">
        <v>268</v>
      </c>
      <c r="B282" s="189" t="s">
        <v>49</v>
      </c>
      <c r="C282" s="190"/>
      <c r="D282" s="190"/>
      <c r="E282" s="190"/>
      <c r="F282" s="191"/>
    </row>
    <row r="283" spans="1:9" ht="15.75" customHeight="1">
      <c r="A283" s="81">
        <v>1</v>
      </c>
      <c r="B283" s="51" t="s">
        <v>136</v>
      </c>
      <c r="C283" s="13">
        <f>D283</f>
        <v>2</v>
      </c>
      <c r="D283" s="14">
        <v>2</v>
      </c>
      <c r="E283" s="125"/>
      <c r="F283" s="108"/>
    </row>
    <row r="284" spans="1:9" ht="15.75" customHeight="1" thickBot="1">
      <c r="A284" s="84"/>
      <c r="B284" s="30" t="s">
        <v>73</v>
      </c>
      <c r="C284" s="12">
        <f>D284</f>
        <v>2</v>
      </c>
      <c r="D284" s="50">
        <f>SUM(D283:D283)</f>
        <v>2</v>
      </c>
      <c r="E284" s="129"/>
      <c r="F284" s="113"/>
    </row>
    <row r="285" spans="1:9" ht="15.75" customHeight="1" thickBot="1">
      <c r="A285" s="85" t="s">
        <v>269</v>
      </c>
      <c r="B285" s="186" t="s">
        <v>174</v>
      </c>
      <c r="C285" s="187"/>
      <c r="D285" s="187"/>
      <c r="E285" s="187"/>
      <c r="F285" s="188"/>
    </row>
    <row r="286" spans="1:9" ht="15.75" customHeight="1">
      <c r="A286" s="87">
        <v>1</v>
      </c>
      <c r="B286" s="51" t="s">
        <v>130</v>
      </c>
      <c r="C286" s="13">
        <f>F286</f>
        <v>0</v>
      </c>
      <c r="D286" s="58"/>
      <c r="E286" s="14">
        <v>1</v>
      </c>
      <c r="F286" s="122"/>
    </row>
    <row r="287" spans="1:9" ht="15.75" customHeight="1">
      <c r="A287" s="88">
        <v>2</v>
      </c>
      <c r="B287" s="39" t="s">
        <v>32</v>
      </c>
      <c r="C287" s="36">
        <f>F287</f>
        <v>0</v>
      </c>
      <c r="D287" s="33"/>
      <c r="E287" s="37">
        <v>1</v>
      </c>
      <c r="F287" s="119"/>
    </row>
    <row r="288" spans="1:9" ht="15.75" customHeight="1">
      <c r="A288" s="88">
        <v>3</v>
      </c>
      <c r="B288" s="26" t="s">
        <v>159</v>
      </c>
      <c r="C288" s="36">
        <f>F288</f>
        <v>0</v>
      </c>
      <c r="D288" s="33"/>
      <c r="E288" s="37">
        <v>1</v>
      </c>
      <c r="F288" s="119"/>
    </row>
    <row r="289" spans="1:9" ht="15.75" customHeight="1">
      <c r="A289" s="89">
        <v>4</v>
      </c>
      <c r="B289" s="47" t="s">
        <v>76</v>
      </c>
      <c r="C289" s="36">
        <f>F289</f>
        <v>0</v>
      </c>
      <c r="D289" s="37"/>
      <c r="E289" s="37">
        <v>0.5</v>
      </c>
      <c r="F289" s="119"/>
    </row>
    <row r="290" spans="1:9" ht="15.75" customHeight="1" thickBot="1">
      <c r="A290" s="83"/>
      <c r="B290" s="30" t="s">
        <v>73</v>
      </c>
      <c r="C290" s="12">
        <f>F290</f>
        <v>0</v>
      </c>
      <c r="D290" s="50"/>
      <c r="E290" s="50">
        <f>SUM(E286:E289)</f>
        <v>3.5</v>
      </c>
      <c r="F290" s="120"/>
    </row>
    <row r="291" spans="1:9" ht="15.75" customHeight="1" thickBot="1">
      <c r="A291" s="101" t="s">
        <v>270</v>
      </c>
      <c r="B291" s="186" t="s">
        <v>62</v>
      </c>
      <c r="C291" s="187"/>
      <c r="D291" s="187"/>
      <c r="E291" s="187"/>
      <c r="F291" s="188"/>
    </row>
    <row r="292" spans="1:9" s="2" customFormat="1" ht="15.75" customHeight="1">
      <c r="A292" s="81">
        <v>1</v>
      </c>
      <c r="B292" s="52" t="s">
        <v>156</v>
      </c>
      <c r="C292" s="13">
        <f>D292</f>
        <v>1</v>
      </c>
      <c r="D292" s="14">
        <v>1</v>
      </c>
      <c r="E292" s="125"/>
      <c r="F292" s="108"/>
      <c r="G292" s="15"/>
      <c r="H292" s="15"/>
      <c r="I292" s="76"/>
    </row>
    <row r="293" spans="1:9" s="2" customFormat="1" ht="15.75" customHeight="1">
      <c r="A293" s="82">
        <v>3</v>
      </c>
      <c r="B293" s="39" t="s">
        <v>5</v>
      </c>
      <c r="C293" s="36">
        <f>D293</f>
        <v>1</v>
      </c>
      <c r="D293" s="37">
        <v>1</v>
      </c>
      <c r="E293" s="74"/>
      <c r="F293" s="109"/>
      <c r="G293" s="15"/>
      <c r="H293" s="15"/>
      <c r="I293" s="76"/>
    </row>
    <row r="294" spans="1:9" ht="15.75" customHeight="1" thickBot="1">
      <c r="A294" s="84"/>
      <c r="B294" s="30" t="s">
        <v>73</v>
      </c>
      <c r="C294" s="12">
        <f>D294</f>
        <v>2</v>
      </c>
      <c r="D294" s="50">
        <f>SUM(D292:D293)</f>
        <v>2</v>
      </c>
      <c r="E294" s="129"/>
      <c r="F294" s="113"/>
    </row>
    <row r="295" spans="1:9" ht="15.75" customHeight="1" thickBot="1">
      <c r="A295" s="135" t="s">
        <v>271</v>
      </c>
      <c r="B295" s="192" t="s">
        <v>33</v>
      </c>
      <c r="C295" s="193"/>
      <c r="D295" s="193"/>
      <c r="E295" s="193"/>
      <c r="F295" s="194"/>
    </row>
    <row r="296" spans="1:9" ht="15.75" customHeight="1" thickBot="1">
      <c r="A296" s="101"/>
      <c r="B296" s="195" t="s">
        <v>186</v>
      </c>
      <c r="C296" s="196"/>
      <c r="D296" s="196"/>
      <c r="E296" s="196"/>
      <c r="F296" s="197"/>
    </row>
    <row r="297" spans="1:9" ht="15.75" customHeight="1">
      <c r="A297" s="81">
        <v>1</v>
      </c>
      <c r="B297" s="51" t="s">
        <v>115</v>
      </c>
      <c r="C297" s="13">
        <f>D297</f>
        <v>1</v>
      </c>
      <c r="D297" s="14">
        <v>1</v>
      </c>
      <c r="E297" s="125"/>
      <c r="F297" s="108"/>
    </row>
    <row r="298" spans="1:9" ht="15.75" customHeight="1">
      <c r="A298" s="82">
        <v>2</v>
      </c>
      <c r="B298" s="39" t="s">
        <v>116</v>
      </c>
      <c r="C298" s="36">
        <f>D298</f>
        <v>11</v>
      </c>
      <c r="D298" s="37">
        <v>11</v>
      </c>
      <c r="E298" s="74"/>
      <c r="F298" s="109"/>
    </row>
    <row r="299" spans="1:9" ht="15.75" customHeight="1">
      <c r="A299" s="82">
        <v>3</v>
      </c>
      <c r="B299" s="39" t="s">
        <v>5</v>
      </c>
      <c r="C299" s="36">
        <f>D299</f>
        <v>1</v>
      </c>
      <c r="D299" s="37">
        <v>1</v>
      </c>
      <c r="E299" s="74"/>
      <c r="F299" s="109"/>
    </row>
    <row r="300" spans="1:9" ht="15.75" customHeight="1">
      <c r="A300" s="82">
        <v>4</v>
      </c>
      <c r="B300" s="39" t="s">
        <v>34</v>
      </c>
      <c r="C300" s="36">
        <f>D300</f>
        <v>11</v>
      </c>
      <c r="D300" s="37">
        <v>11</v>
      </c>
      <c r="E300" s="74"/>
      <c r="F300" s="109"/>
    </row>
    <row r="301" spans="1:9" ht="15.75" customHeight="1" thickBot="1">
      <c r="A301" s="84"/>
      <c r="B301" s="30" t="s">
        <v>73</v>
      </c>
      <c r="C301" s="12">
        <f>D301</f>
        <v>24</v>
      </c>
      <c r="D301" s="50">
        <f>SUM(D297:D300)</f>
        <v>24</v>
      </c>
      <c r="E301" s="129"/>
      <c r="F301" s="113"/>
    </row>
    <row r="302" spans="1:9" ht="15.75" customHeight="1" thickBot="1">
      <c r="A302" s="135" t="s">
        <v>272</v>
      </c>
      <c r="B302" s="192" t="s">
        <v>118</v>
      </c>
      <c r="C302" s="193"/>
      <c r="D302" s="193"/>
      <c r="E302" s="193"/>
      <c r="F302" s="194"/>
    </row>
    <row r="303" spans="1:9" ht="15.75" customHeight="1" thickBot="1">
      <c r="A303" s="136" t="s">
        <v>274</v>
      </c>
      <c r="B303" s="195" t="s">
        <v>187</v>
      </c>
      <c r="C303" s="196"/>
      <c r="D303" s="196"/>
      <c r="E303" s="196"/>
      <c r="F303" s="197"/>
    </row>
    <row r="304" spans="1:9" ht="15.75" customHeight="1">
      <c r="A304" s="81">
        <v>1</v>
      </c>
      <c r="B304" s="51" t="s">
        <v>119</v>
      </c>
      <c r="C304" s="13">
        <f>D304</f>
        <v>1.5</v>
      </c>
      <c r="D304" s="14">
        <v>1.5</v>
      </c>
      <c r="E304" s="19"/>
      <c r="F304" s="118"/>
    </row>
    <row r="305" spans="1:9" ht="15.75" customHeight="1">
      <c r="A305" s="82">
        <v>2</v>
      </c>
      <c r="B305" s="39" t="s">
        <v>32</v>
      </c>
      <c r="C305" s="36">
        <f>D305</f>
        <v>1.5</v>
      </c>
      <c r="D305" s="37">
        <v>1.5</v>
      </c>
      <c r="E305" s="111"/>
      <c r="F305" s="117"/>
    </row>
    <row r="306" spans="1:9" ht="15.75" customHeight="1" thickBot="1">
      <c r="A306" s="84"/>
      <c r="B306" s="138" t="s">
        <v>73</v>
      </c>
      <c r="C306" s="139">
        <f>D306</f>
        <v>3</v>
      </c>
      <c r="D306" s="140">
        <f>SUM(D304:D305)</f>
        <v>3</v>
      </c>
      <c r="E306" s="141"/>
      <c r="F306" s="137"/>
    </row>
    <row r="307" spans="1:9" ht="15.75" customHeight="1" thickBot="1">
      <c r="A307" s="135" t="s">
        <v>275</v>
      </c>
      <c r="B307" s="104" t="s">
        <v>188</v>
      </c>
      <c r="C307" s="103"/>
      <c r="D307" s="103"/>
      <c r="E307" s="103"/>
      <c r="F307" s="142"/>
    </row>
    <row r="308" spans="1:9" ht="15.75" customHeight="1">
      <c r="A308" s="81">
        <v>1</v>
      </c>
      <c r="B308" s="51" t="s">
        <v>121</v>
      </c>
      <c r="C308" s="13">
        <f>D308</f>
        <v>1</v>
      </c>
      <c r="D308" s="14">
        <v>1</v>
      </c>
      <c r="E308" s="125"/>
      <c r="F308" s="108"/>
    </row>
    <row r="309" spans="1:9" ht="15.75" customHeight="1">
      <c r="A309" s="82">
        <v>2</v>
      </c>
      <c r="B309" s="39" t="s">
        <v>32</v>
      </c>
      <c r="C309" s="36">
        <f>D309</f>
        <v>1</v>
      </c>
      <c r="D309" s="37">
        <v>1</v>
      </c>
      <c r="E309" s="74"/>
      <c r="F309" s="109"/>
    </row>
    <row r="310" spans="1:9" ht="15.75" customHeight="1" thickBot="1">
      <c r="A310" s="84"/>
      <c r="B310" s="138" t="s">
        <v>73</v>
      </c>
      <c r="C310" s="139">
        <f>D310</f>
        <v>2</v>
      </c>
      <c r="D310" s="140">
        <f>SUM(D308:D309)</f>
        <v>2</v>
      </c>
      <c r="E310" s="143"/>
      <c r="F310" s="114"/>
    </row>
    <row r="311" spans="1:9" ht="15.75" customHeight="1" thickBot="1">
      <c r="A311" s="133" t="s">
        <v>276</v>
      </c>
      <c r="B311" s="144" t="s">
        <v>197</v>
      </c>
      <c r="C311" s="145"/>
      <c r="D311" s="145"/>
      <c r="E311" s="145"/>
      <c r="F311" s="142"/>
    </row>
    <row r="312" spans="1:9" s="1" customFormat="1" ht="15.75" customHeight="1">
      <c r="A312" s="81">
        <v>1</v>
      </c>
      <c r="B312" s="51" t="s">
        <v>131</v>
      </c>
      <c r="C312" s="13">
        <f>D312</f>
        <v>0.5</v>
      </c>
      <c r="D312" s="14">
        <v>0.5</v>
      </c>
      <c r="E312" s="125"/>
      <c r="F312" s="108"/>
      <c r="G312" s="22"/>
      <c r="H312" s="22"/>
      <c r="I312" s="79"/>
    </row>
    <row r="313" spans="1:9" s="1" customFormat="1" ht="15.75" customHeight="1">
      <c r="A313" s="82">
        <v>2</v>
      </c>
      <c r="B313" s="39" t="s">
        <v>32</v>
      </c>
      <c r="C313" s="36">
        <f>D313</f>
        <v>0.5</v>
      </c>
      <c r="D313" s="37">
        <v>0.5</v>
      </c>
      <c r="E313" s="74"/>
      <c r="F313" s="109"/>
      <c r="G313" s="22"/>
      <c r="H313" s="22"/>
      <c r="I313" s="79"/>
    </row>
    <row r="314" spans="1:9" s="1" customFormat="1" ht="15.75" customHeight="1" thickBot="1">
      <c r="A314" s="84"/>
      <c r="B314" s="30" t="s">
        <v>73</v>
      </c>
      <c r="C314" s="12">
        <f>D314</f>
        <v>1</v>
      </c>
      <c r="D314" s="50">
        <f>SUM(D312:D313)</f>
        <v>1</v>
      </c>
      <c r="E314" s="129"/>
      <c r="F314" s="113"/>
      <c r="G314" s="22"/>
      <c r="H314" s="22"/>
      <c r="I314" s="79"/>
    </row>
    <row r="315" spans="1:9" ht="15.75" customHeight="1" thickBot="1">
      <c r="A315" s="135" t="s">
        <v>277</v>
      </c>
      <c r="B315" s="198" t="s">
        <v>199</v>
      </c>
      <c r="C315" s="199"/>
      <c r="D315" s="199"/>
      <c r="E315" s="199"/>
      <c r="F315" s="200"/>
    </row>
    <row r="316" spans="1:9" ht="15.75" customHeight="1">
      <c r="A316" s="81">
        <v>1</v>
      </c>
      <c r="B316" s="51" t="s">
        <v>132</v>
      </c>
      <c r="C316" s="13">
        <f>D316</f>
        <v>1</v>
      </c>
      <c r="D316" s="14">
        <v>1</v>
      </c>
      <c r="E316" s="125"/>
      <c r="F316" s="108"/>
    </row>
    <row r="317" spans="1:9" ht="15.75" customHeight="1">
      <c r="A317" s="82">
        <v>2</v>
      </c>
      <c r="B317" s="39" t="s">
        <v>32</v>
      </c>
      <c r="C317" s="36">
        <f>D317</f>
        <v>1</v>
      </c>
      <c r="D317" s="37">
        <v>1</v>
      </c>
      <c r="E317" s="74"/>
      <c r="F317" s="109"/>
    </row>
    <row r="318" spans="1:9" s="2" customFormat="1" ht="15" customHeight="1" thickBot="1">
      <c r="A318" s="84"/>
      <c r="B318" s="30" t="s">
        <v>73</v>
      </c>
      <c r="C318" s="12">
        <f>D318</f>
        <v>2</v>
      </c>
      <c r="D318" s="50">
        <f>SUM(D316:D317)</f>
        <v>2</v>
      </c>
      <c r="E318" s="129"/>
      <c r="F318" s="113"/>
      <c r="G318" s="15"/>
      <c r="H318" s="15"/>
      <c r="I318" s="76"/>
    </row>
    <row r="319" spans="1:9" ht="15.75" customHeight="1" thickBot="1">
      <c r="A319" s="135" t="s">
        <v>278</v>
      </c>
      <c r="B319" s="198" t="s">
        <v>192</v>
      </c>
      <c r="C319" s="199"/>
      <c r="D319" s="199"/>
      <c r="E319" s="199"/>
      <c r="F319" s="200"/>
    </row>
    <row r="320" spans="1:9" s="2" customFormat="1" ht="15.75" customHeight="1">
      <c r="A320" s="81">
        <v>1</v>
      </c>
      <c r="B320" s="51" t="s">
        <v>128</v>
      </c>
      <c r="C320" s="13">
        <f>D320</f>
        <v>1</v>
      </c>
      <c r="D320" s="14">
        <v>1</v>
      </c>
      <c r="E320" s="125"/>
      <c r="F320" s="108"/>
      <c r="G320" s="15"/>
      <c r="H320" s="15"/>
      <c r="I320" s="76"/>
    </row>
    <row r="321" spans="1:6" ht="15.75" customHeight="1">
      <c r="A321" s="82">
        <v>2</v>
      </c>
      <c r="B321" s="39" t="s">
        <v>32</v>
      </c>
      <c r="C321" s="36">
        <f>D321</f>
        <v>1</v>
      </c>
      <c r="D321" s="37">
        <v>1</v>
      </c>
      <c r="E321" s="74"/>
      <c r="F321" s="109"/>
    </row>
    <row r="322" spans="1:6" ht="15.75" customHeight="1" thickBot="1">
      <c r="A322" s="84"/>
      <c r="B322" s="30" t="s">
        <v>73</v>
      </c>
      <c r="C322" s="12">
        <f>D322</f>
        <v>2</v>
      </c>
      <c r="D322" s="50">
        <f>SUM(D320:D321)</f>
        <v>2</v>
      </c>
      <c r="E322" s="129"/>
      <c r="F322" s="113"/>
    </row>
    <row r="323" spans="1:6" ht="15.75" customHeight="1" thickBot="1">
      <c r="A323" s="135" t="s">
        <v>279</v>
      </c>
      <c r="B323" s="198" t="s">
        <v>193</v>
      </c>
      <c r="C323" s="199"/>
      <c r="D323" s="199"/>
      <c r="E323" s="199"/>
      <c r="F323" s="200"/>
    </row>
    <row r="324" spans="1:6" ht="15.75" customHeight="1">
      <c r="A324" s="81">
        <v>1</v>
      </c>
      <c r="B324" s="52" t="s">
        <v>117</v>
      </c>
      <c r="C324" s="13">
        <f>D324</f>
        <v>1</v>
      </c>
      <c r="D324" s="14">
        <v>1</v>
      </c>
      <c r="E324" s="125"/>
      <c r="F324" s="108"/>
    </row>
    <row r="325" spans="1:6" ht="15.75" customHeight="1" thickBot="1">
      <c r="A325" s="84"/>
      <c r="B325" s="30" t="s">
        <v>73</v>
      </c>
      <c r="C325" s="12">
        <f>D325</f>
        <v>1</v>
      </c>
      <c r="D325" s="50">
        <f>SUM(D324:D324)</f>
        <v>1</v>
      </c>
      <c r="E325" s="126"/>
      <c r="F325" s="110"/>
    </row>
    <row r="326" spans="1:6" ht="15.75" customHeight="1" thickBot="1">
      <c r="A326" s="135" t="s">
        <v>280</v>
      </c>
      <c r="B326" s="198" t="s">
        <v>194</v>
      </c>
      <c r="C326" s="199"/>
      <c r="D326" s="199"/>
      <c r="E326" s="199"/>
      <c r="F326" s="200"/>
    </row>
    <row r="327" spans="1:6" ht="15.75" customHeight="1">
      <c r="A327" s="81">
        <v>1</v>
      </c>
      <c r="B327" s="51" t="s">
        <v>44</v>
      </c>
      <c r="C327" s="13">
        <f>D327</f>
        <v>1</v>
      </c>
      <c r="D327" s="14">
        <v>1</v>
      </c>
      <c r="E327" s="125"/>
      <c r="F327" s="108"/>
    </row>
    <row r="328" spans="1:6" ht="15.75" customHeight="1" thickBot="1">
      <c r="A328" s="84"/>
      <c r="B328" s="30" t="s">
        <v>73</v>
      </c>
      <c r="C328" s="12">
        <f>D328</f>
        <v>1</v>
      </c>
      <c r="D328" s="50">
        <f>SUM(D327:D327)</f>
        <v>1</v>
      </c>
      <c r="E328" s="126"/>
      <c r="F328" s="110"/>
    </row>
    <row r="329" spans="1:6" ht="15.75" customHeight="1" thickBot="1">
      <c r="A329" s="146" t="s">
        <v>281</v>
      </c>
      <c r="B329" s="186" t="s">
        <v>35</v>
      </c>
      <c r="C329" s="187"/>
      <c r="D329" s="187"/>
      <c r="E329" s="187"/>
      <c r="F329" s="188"/>
    </row>
    <row r="330" spans="1:6" ht="15.75" customHeight="1">
      <c r="A330" s="81">
        <v>1</v>
      </c>
      <c r="B330" s="51" t="s">
        <v>41</v>
      </c>
      <c r="C330" s="13">
        <f>D330</f>
        <v>1</v>
      </c>
      <c r="D330" s="14">
        <v>1</v>
      </c>
      <c r="E330" s="125"/>
      <c r="F330" s="108"/>
    </row>
    <row r="331" spans="1:6" ht="15.75" customHeight="1" thickBot="1">
      <c r="A331" s="84"/>
      <c r="B331" s="30" t="s">
        <v>73</v>
      </c>
      <c r="C331" s="12">
        <f>D331</f>
        <v>1</v>
      </c>
      <c r="D331" s="50">
        <f>SUM(D330:D330)</f>
        <v>1</v>
      </c>
      <c r="E331" s="129"/>
      <c r="F331" s="113"/>
    </row>
    <row r="332" spans="1:6" ht="15.75" customHeight="1" thickBot="1">
      <c r="A332" s="146" t="s">
        <v>282</v>
      </c>
      <c r="B332" s="186" t="s">
        <v>36</v>
      </c>
      <c r="C332" s="187"/>
      <c r="D332" s="187"/>
      <c r="E332" s="187"/>
      <c r="F332" s="188"/>
    </row>
    <row r="333" spans="1:6" ht="15.75" customHeight="1">
      <c r="A333" s="81">
        <v>1</v>
      </c>
      <c r="B333" s="51" t="s">
        <v>32</v>
      </c>
      <c r="C333" s="13">
        <f>D333</f>
        <v>0.5</v>
      </c>
      <c r="D333" s="14">
        <v>0.5</v>
      </c>
      <c r="E333" s="125"/>
      <c r="F333" s="108"/>
    </row>
    <row r="334" spans="1:6" ht="15.75" customHeight="1" thickBot="1">
      <c r="A334" s="84"/>
      <c r="B334" s="30" t="s">
        <v>73</v>
      </c>
      <c r="C334" s="12">
        <f>D334</f>
        <v>0.5</v>
      </c>
      <c r="D334" s="50">
        <f>SUM(D333:D333)</f>
        <v>0.5</v>
      </c>
      <c r="E334" s="129"/>
      <c r="F334" s="113"/>
    </row>
    <row r="335" spans="1:6" ht="15.75" customHeight="1" thickBot="1">
      <c r="A335" s="146" t="s">
        <v>283</v>
      </c>
      <c r="B335" s="186" t="s">
        <v>37</v>
      </c>
      <c r="C335" s="187"/>
      <c r="D335" s="187"/>
      <c r="E335" s="187"/>
      <c r="F335" s="188"/>
    </row>
    <row r="336" spans="1:6" ht="15.75" customHeight="1">
      <c r="A336" s="81">
        <v>1</v>
      </c>
      <c r="B336" s="51" t="s">
        <v>48</v>
      </c>
      <c r="C336" s="13">
        <f>D336</f>
        <v>2</v>
      </c>
      <c r="D336" s="14">
        <v>2</v>
      </c>
      <c r="E336" s="125"/>
      <c r="F336" s="108"/>
    </row>
    <row r="337" spans="1:10" s="2" customFormat="1" ht="15.75" customHeight="1" thickBot="1">
      <c r="A337" s="84"/>
      <c r="B337" s="30" t="s">
        <v>73</v>
      </c>
      <c r="C337" s="12">
        <f>D337</f>
        <v>2</v>
      </c>
      <c r="D337" s="50">
        <f>SUM(D336:D336)</f>
        <v>2</v>
      </c>
      <c r="E337" s="129"/>
      <c r="F337" s="113"/>
      <c r="G337" s="15"/>
      <c r="H337" s="15"/>
      <c r="I337" s="76"/>
    </row>
    <row r="338" spans="1:10" ht="15.75" customHeight="1" thickBot="1">
      <c r="A338" s="146" t="s">
        <v>284</v>
      </c>
      <c r="B338" s="186" t="s">
        <v>200</v>
      </c>
      <c r="C338" s="187"/>
      <c r="D338" s="187"/>
      <c r="E338" s="187"/>
      <c r="F338" s="188"/>
    </row>
    <row r="339" spans="1:10" s="34" customFormat="1" ht="15.75" customHeight="1">
      <c r="A339" s="81">
        <v>11</v>
      </c>
      <c r="B339" s="51" t="s">
        <v>130</v>
      </c>
      <c r="C339" s="13">
        <f>D339</f>
        <v>1</v>
      </c>
      <c r="D339" s="14">
        <v>1</v>
      </c>
      <c r="E339" s="125"/>
      <c r="F339" s="108"/>
      <c r="G339" s="35"/>
      <c r="H339" s="35"/>
      <c r="I339" s="76"/>
    </row>
    <row r="340" spans="1:10" s="2" customFormat="1" ht="15.75" customHeight="1">
      <c r="A340" s="82">
        <v>12</v>
      </c>
      <c r="B340" s="39" t="s">
        <v>165</v>
      </c>
      <c r="C340" s="36">
        <f>D340</f>
        <v>5</v>
      </c>
      <c r="D340" s="37">
        <v>5</v>
      </c>
      <c r="E340" s="74"/>
      <c r="F340" s="109"/>
      <c r="G340" s="15"/>
      <c r="H340" s="15"/>
      <c r="I340" s="76"/>
    </row>
    <row r="341" spans="1:10" s="34" customFormat="1" ht="15.75" customHeight="1" thickBot="1">
      <c r="A341" s="84"/>
      <c r="B341" s="30" t="s">
        <v>73</v>
      </c>
      <c r="C341" s="12">
        <f>D341</f>
        <v>6</v>
      </c>
      <c r="D341" s="50">
        <f>SUM(D339:D340)</f>
        <v>6</v>
      </c>
      <c r="E341" s="129"/>
      <c r="F341" s="113"/>
      <c r="G341" s="35"/>
      <c r="H341" s="35"/>
      <c r="I341" s="76"/>
    </row>
    <row r="342" spans="1:10" s="34" customFormat="1" ht="15.75" customHeight="1" thickBot="1">
      <c r="A342" s="146" t="s">
        <v>285</v>
      </c>
      <c r="B342" s="186" t="s">
        <v>38</v>
      </c>
      <c r="C342" s="187"/>
      <c r="D342" s="187"/>
      <c r="E342" s="187"/>
      <c r="F342" s="188"/>
      <c r="G342" s="35"/>
      <c r="H342" s="35"/>
      <c r="I342" s="76"/>
    </row>
    <row r="343" spans="1:10" ht="15.75" customHeight="1">
      <c r="A343" s="81">
        <v>1</v>
      </c>
      <c r="B343" s="51" t="s">
        <v>59</v>
      </c>
      <c r="C343" s="13">
        <f>D343</f>
        <v>1</v>
      </c>
      <c r="D343" s="14">
        <v>1</v>
      </c>
      <c r="E343" s="125"/>
      <c r="F343" s="108"/>
      <c r="G343" s="27" t="s">
        <v>64</v>
      </c>
      <c r="H343" s="28">
        <f>SUM(H344:H347)</f>
        <v>98.5</v>
      </c>
    </row>
    <row r="344" spans="1:10" ht="15.75" customHeight="1">
      <c r="A344" s="82">
        <v>2</v>
      </c>
      <c r="B344" s="39" t="s">
        <v>41</v>
      </c>
      <c r="C344" s="36">
        <f>D344</f>
        <v>1</v>
      </c>
      <c r="D344" s="37">
        <v>1</v>
      </c>
      <c r="E344" s="74"/>
      <c r="F344" s="109"/>
      <c r="G344" s="27" t="s">
        <v>54</v>
      </c>
      <c r="H344" s="28">
        <f>C361+C362+C347+C320+C316+C312+C308+C304+C324+C297+C298+C292+C339+C343+C367+C368+C380+C381</f>
        <v>35</v>
      </c>
    </row>
    <row r="345" spans="1:10" ht="15.75" customHeight="1" thickBot="1">
      <c r="A345" s="84"/>
      <c r="B345" s="30" t="s">
        <v>73</v>
      </c>
      <c r="C345" s="12">
        <f>D345</f>
        <v>2</v>
      </c>
      <c r="D345" s="50">
        <f>SUM(D343:D344)</f>
        <v>2</v>
      </c>
      <c r="E345" s="129"/>
      <c r="F345" s="113"/>
      <c r="G345" s="27" t="s">
        <v>65</v>
      </c>
      <c r="H345" s="28">
        <f>C364+C363+C353+C350+C340+C321+C317+C313+C309+C305+C336+C333+C330+C300+C299+C369+C293+C327+C344</f>
        <v>61.5</v>
      </c>
    </row>
    <row r="346" spans="1:10" ht="15.75" customHeight="1" thickBot="1">
      <c r="A346" s="146" t="s">
        <v>286</v>
      </c>
      <c r="B346" s="186" t="s">
        <v>166</v>
      </c>
      <c r="C346" s="187"/>
      <c r="D346" s="187"/>
      <c r="E346" s="187"/>
      <c r="F346" s="188"/>
      <c r="G346" s="27" t="s">
        <v>66</v>
      </c>
      <c r="H346" s="28"/>
    </row>
    <row r="347" spans="1:10" ht="15.75" customHeight="1">
      <c r="A347" s="81">
        <v>1</v>
      </c>
      <c r="B347" s="51" t="s">
        <v>167</v>
      </c>
      <c r="C347" s="13">
        <f>D347</f>
        <v>1</v>
      </c>
      <c r="D347" s="14">
        <v>1</v>
      </c>
      <c r="E347" s="125"/>
      <c r="F347" s="108"/>
      <c r="G347" s="27" t="s">
        <v>67</v>
      </c>
      <c r="H347" s="28">
        <f>D359</f>
        <v>2</v>
      </c>
      <c r="I347" s="28"/>
      <c r="J347" s="28">
        <f>F359</f>
        <v>0</v>
      </c>
    </row>
    <row r="348" spans="1:10" ht="15.75" customHeight="1" thickBot="1">
      <c r="A348" s="84"/>
      <c r="B348" s="30" t="s">
        <v>73</v>
      </c>
      <c r="C348" s="12">
        <f>D348</f>
        <v>1</v>
      </c>
      <c r="D348" s="50">
        <f>SUM(D347:D347)</f>
        <v>1</v>
      </c>
      <c r="E348" s="129"/>
      <c r="F348" s="113"/>
    </row>
    <row r="349" spans="1:10" s="2" customFormat="1" ht="15.75" customHeight="1" thickBot="1">
      <c r="A349" s="146" t="s">
        <v>287</v>
      </c>
      <c r="B349" s="186" t="s">
        <v>68</v>
      </c>
      <c r="C349" s="187"/>
      <c r="D349" s="187"/>
      <c r="E349" s="187"/>
      <c r="F349" s="188"/>
      <c r="G349" s="15"/>
      <c r="H349" s="15"/>
      <c r="I349" s="76"/>
    </row>
    <row r="350" spans="1:10" s="2" customFormat="1" ht="15.75" customHeight="1">
      <c r="A350" s="81">
        <v>1</v>
      </c>
      <c r="B350" s="51" t="s">
        <v>15</v>
      </c>
      <c r="C350" s="13">
        <f>D350</f>
        <v>3</v>
      </c>
      <c r="D350" s="14">
        <v>3</v>
      </c>
      <c r="E350" s="125"/>
      <c r="F350" s="108"/>
      <c r="G350" s="15"/>
      <c r="H350" s="15"/>
      <c r="I350" s="76"/>
    </row>
    <row r="351" spans="1:10" s="2" customFormat="1" ht="15.75" customHeight="1" thickBot="1">
      <c r="A351" s="84"/>
      <c r="B351" s="30" t="s">
        <v>73</v>
      </c>
      <c r="C351" s="12">
        <f>D351</f>
        <v>3</v>
      </c>
      <c r="D351" s="50">
        <f>SUM(D350)</f>
        <v>3</v>
      </c>
      <c r="E351" s="129"/>
      <c r="F351" s="113"/>
      <c r="G351" s="15"/>
      <c r="H351" s="15"/>
      <c r="I351" s="76"/>
    </row>
    <row r="352" spans="1:10" s="2" customFormat="1" ht="15.75" customHeight="1" thickBot="1">
      <c r="A352" s="146" t="s">
        <v>288</v>
      </c>
      <c r="B352" s="186" t="s">
        <v>39</v>
      </c>
      <c r="C352" s="187"/>
      <c r="D352" s="187"/>
      <c r="E352" s="187"/>
      <c r="F352" s="188"/>
      <c r="G352" s="15"/>
      <c r="H352" s="15"/>
      <c r="I352" s="76"/>
    </row>
    <row r="353" spans="1:9" s="2" customFormat="1" ht="15.75" customHeight="1">
      <c r="A353" s="81">
        <v>1</v>
      </c>
      <c r="B353" s="51" t="s">
        <v>13</v>
      </c>
      <c r="C353" s="13">
        <f>D353</f>
        <v>3</v>
      </c>
      <c r="D353" s="14">
        <v>3</v>
      </c>
      <c r="E353" s="125"/>
      <c r="F353" s="108"/>
      <c r="G353" s="15"/>
      <c r="H353" s="15"/>
      <c r="I353" s="76"/>
    </row>
    <row r="354" spans="1:9" s="2" customFormat="1" ht="15.75" customHeight="1" thickBot="1">
      <c r="A354" s="84"/>
      <c r="B354" s="30" t="s">
        <v>73</v>
      </c>
      <c r="C354" s="12">
        <f>D354</f>
        <v>3</v>
      </c>
      <c r="D354" s="50">
        <f>SUM(D353:D353)</f>
        <v>3</v>
      </c>
      <c r="E354" s="129"/>
      <c r="F354" s="113"/>
      <c r="G354" s="15"/>
      <c r="H354" s="15"/>
      <c r="I354" s="76"/>
    </row>
    <row r="355" spans="1:9" s="2" customFormat="1" ht="15.75" customHeight="1" thickBot="1">
      <c r="A355" s="146" t="s">
        <v>289</v>
      </c>
      <c r="B355" s="186" t="s">
        <v>134</v>
      </c>
      <c r="C355" s="187"/>
      <c r="D355" s="187"/>
      <c r="E355" s="187"/>
      <c r="F355" s="188"/>
      <c r="G355" s="15"/>
      <c r="H355" s="15"/>
      <c r="I355" s="76"/>
    </row>
    <row r="356" spans="1:9" ht="18.75" customHeight="1">
      <c r="A356" s="81">
        <v>1</v>
      </c>
      <c r="B356" s="51" t="s">
        <v>207</v>
      </c>
      <c r="C356" s="13">
        <f>D356</f>
        <v>1</v>
      </c>
      <c r="D356" s="14">
        <v>1</v>
      </c>
      <c r="E356" s="125"/>
      <c r="F356" s="108"/>
    </row>
    <row r="357" spans="1:9" ht="15.75" customHeight="1">
      <c r="A357" s="82">
        <v>2</v>
      </c>
      <c r="B357" s="39" t="s">
        <v>159</v>
      </c>
      <c r="C357" s="36">
        <f>D357</f>
        <v>1</v>
      </c>
      <c r="D357" s="37">
        <v>1</v>
      </c>
      <c r="E357" s="74"/>
      <c r="F357" s="109"/>
    </row>
    <row r="358" spans="1:9" ht="18.75" customHeight="1">
      <c r="A358" s="82">
        <v>3</v>
      </c>
      <c r="B358" s="39" t="s">
        <v>76</v>
      </c>
      <c r="C358" s="36">
        <f>F358</f>
        <v>0</v>
      </c>
      <c r="D358" s="37"/>
      <c r="E358" s="37">
        <v>1</v>
      </c>
      <c r="F358" s="119"/>
    </row>
    <row r="359" spans="1:9" ht="15.75" customHeight="1" thickBot="1">
      <c r="A359" s="84"/>
      <c r="B359" s="30" t="s">
        <v>73</v>
      </c>
      <c r="C359" s="12">
        <f>D359+F359</f>
        <v>2</v>
      </c>
      <c r="D359" s="50">
        <f>SUM(D356:D358)</f>
        <v>2</v>
      </c>
      <c r="E359" s="50">
        <f>SUM(E356:E358)</f>
        <v>1</v>
      </c>
      <c r="F359" s="120"/>
    </row>
    <row r="360" spans="1:9" ht="19.5" customHeight="1" thickBot="1">
      <c r="A360" s="146" t="s">
        <v>290</v>
      </c>
      <c r="B360" s="189" t="s">
        <v>42</v>
      </c>
      <c r="C360" s="190"/>
      <c r="D360" s="190"/>
      <c r="E360" s="190"/>
      <c r="F360" s="191"/>
    </row>
    <row r="361" spans="1:9" s="15" customFormat="1" ht="15.75" customHeight="1">
      <c r="A361" s="81">
        <v>1</v>
      </c>
      <c r="B361" s="51" t="s">
        <v>115</v>
      </c>
      <c r="C361" s="13">
        <f>D361</f>
        <v>1</v>
      </c>
      <c r="D361" s="14">
        <v>1</v>
      </c>
      <c r="E361" s="125"/>
      <c r="F361" s="108"/>
      <c r="I361" s="77"/>
    </row>
    <row r="362" spans="1:9" s="15" customFormat="1" ht="15.75" customHeight="1">
      <c r="A362" s="82">
        <v>2</v>
      </c>
      <c r="B362" s="39" t="s">
        <v>130</v>
      </c>
      <c r="C362" s="36">
        <f>D362</f>
        <v>8</v>
      </c>
      <c r="D362" s="37">
        <v>8</v>
      </c>
      <c r="E362" s="74"/>
      <c r="F362" s="109"/>
      <c r="I362" s="77"/>
    </row>
    <row r="363" spans="1:9" s="15" customFormat="1" ht="15.75" customHeight="1">
      <c r="A363" s="82">
        <v>3</v>
      </c>
      <c r="B363" s="39" t="s">
        <v>5</v>
      </c>
      <c r="C363" s="36">
        <f>D363</f>
        <v>1</v>
      </c>
      <c r="D363" s="37">
        <v>1</v>
      </c>
      <c r="E363" s="74"/>
      <c r="F363" s="109"/>
      <c r="I363" s="77"/>
    </row>
    <row r="364" spans="1:9" s="15" customFormat="1" ht="15.75" customHeight="1">
      <c r="A364" s="82">
        <v>4</v>
      </c>
      <c r="B364" s="39" t="s">
        <v>32</v>
      </c>
      <c r="C364" s="36">
        <f>D364</f>
        <v>23</v>
      </c>
      <c r="D364" s="37">
        <v>23</v>
      </c>
      <c r="E364" s="74"/>
      <c r="F364" s="109"/>
      <c r="I364" s="77"/>
    </row>
    <row r="365" spans="1:9" ht="15.75" customHeight="1" thickBot="1">
      <c r="A365" s="84"/>
      <c r="B365" s="30" t="s">
        <v>73</v>
      </c>
      <c r="C365" s="12">
        <f>D365</f>
        <v>33</v>
      </c>
      <c r="D365" s="50">
        <f>SUM(D361:D364)</f>
        <v>33</v>
      </c>
      <c r="E365" s="50"/>
      <c r="F365" s="120"/>
    </row>
    <row r="366" spans="1:9" ht="15.75" customHeight="1" thickBot="1">
      <c r="A366" s="147" t="s">
        <v>291</v>
      </c>
      <c r="B366" s="186" t="s">
        <v>161</v>
      </c>
      <c r="C366" s="187"/>
      <c r="D366" s="187"/>
      <c r="E366" s="187"/>
      <c r="F366" s="188"/>
    </row>
    <row r="367" spans="1:9" s="8" customFormat="1" ht="34.5" customHeight="1">
      <c r="A367" s="81">
        <v>1</v>
      </c>
      <c r="B367" s="49" t="s">
        <v>162</v>
      </c>
      <c r="C367" s="13">
        <f t="shared" ref="C367:C374" si="10">D367</f>
        <v>1</v>
      </c>
      <c r="D367" s="14">
        <v>1</v>
      </c>
      <c r="E367" s="125"/>
      <c r="F367" s="108"/>
      <c r="I367" s="76"/>
    </row>
    <row r="368" spans="1:9" ht="15.75" customHeight="1">
      <c r="A368" s="86">
        <v>2</v>
      </c>
      <c r="B368" s="67" t="s">
        <v>201</v>
      </c>
      <c r="C368" s="68">
        <f t="shared" si="10"/>
        <v>1</v>
      </c>
      <c r="D368" s="69">
        <v>1</v>
      </c>
      <c r="E368" s="74"/>
      <c r="F368" s="115"/>
    </row>
    <row r="369" spans="1:9" ht="15.75" customHeight="1">
      <c r="A369" s="82">
        <v>3</v>
      </c>
      <c r="B369" s="39" t="s">
        <v>16</v>
      </c>
      <c r="C369" s="36">
        <f t="shared" si="10"/>
        <v>3</v>
      </c>
      <c r="D369" s="37">
        <v>3</v>
      </c>
      <c r="E369" s="74"/>
      <c r="F369" s="109"/>
    </row>
    <row r="370" spans="1:9" ht="15.75" customHeight="1" thickBot="1">
      <c r="A370" s="84" t="s">
        <v>309</v>
      </c>
      <c r="B370" s="59" t="s">
        <v>101</v>
      </c>
      <c r="C370" s="60">
        <f>D370</f>
        <v>8</v>
      </c>
      <c r="D370" s="60">
        <v>8</v>
      </c>
      <c r="E370" s="129"/>
      <c r="F370" s="113"/>
    </row>
    <row r="371" spans="1:9" s="34" customFormat="1" ht="15.75" customHeight="1" thickBot="1">
      <c r="A371" s="147" t="s">
        <v>292</v>
      </c>
      <c r="B371" s="186" t="s">
        <v>319</v>
      </c>
      <c r="C371" s="187"/>
      <c r="D371" s="187"/>
      <c r="E371" s="187"/>
      <c r="F371" s="188"/>
      <c r="G371" s="35"/>
      <c r="H371" s="35"/>
      <c r="I371" s="76"/>
    </row>
    <row r="372" spans="1:9" s="2" customFormat="1" ht="31.5" customHeight="1">
      <c r="A372" s="81" t="s">
        <v>310</v>
      </c>
      <c r="B372" s="51" t="s">
        <v>320</v>
      </c>
      <c r="C372" s="13">
        <f t="shared" si="10"/>
        <v>1</v>
      </c>
      <c r="D372" s="13">
        <v>1</v>
      </c>
      <c r="E372" s="125"/>
      <c r="F372" s="108"/>
      <c r="G372" s="15"/>
      <c r="H372" s="15"/>
      <c r="I372" s="76"/>
    </row>
    <row r="373" spans="1:9" s="2" customFormat="1" ht="15.75" customHeight="1">
      <c r="A373" s="82" t="s">
        <v>311</v>
      </c>
      <c r="B373" s="39" t="s">
        <v>104</v>
      </c>
      <c r="C373" s="36">
        <f t="shared" ref="C373" si="11">D373</f>
        <v>3</v>
      </c>
      <c r="D373" s="36">
        <v>3</v>
      </c>
      <c r="E373" s="74"/>
      <c r="F373" s="109"/>
      <c r="G373" s="15"/>
      <c r="H373" s="15"/>
      <c r="I373" s="76"/>
    </row>
    <row r="374" spans="1:9" ht="15.75" customHeight="1" thickBot="1">
      <c r="A374" s="84" t="s">
        <v>312</v>
      </c>
      <c r="B374" s="59" t="s">
        <v>163</v>
      </c>
      <c r="C374" s="60">
        <f t="shared" si="10"/>
        <v>1</v>
      </c>
      <c r="D374" s="60">
        <v>1</v>
      </c>
      <c r="E374" s="129"/>
      <c r="F374" s="113"/>
    </row>
    <row r="375" spans="1:9" ht="15.75" customHeight="1" thickBot="1">
      <c r="A375" s="146" t="s">
        <v>293</v>
      </c>
      <c r="B375" s="186" t="s">
        <v>139</v>
      </c>
      <c r="C375" s="187"/>
      <c r="D375" s="187"/>
      <c r="E375" s="187"/>
      <c r="F375" s="188"/>
    </row>
    <row r="376" spans="1:9" ht="15.75" customHeight="1">
      <c r="A376" s="90" t="s">
        <v>313</v>
      </c>
      <c r="B376" s="19" t="s">
        <v>98</v>
      </c>
      <c r="C376" s="13">
        <f>D376</f>
        <v>1</v>
      </c>
      <c r="D376" s="14">
        <v>1</v>
      </c>
      <c r="E376" s="19"/>
      <c r="F376" s="118"/>
    </row>
    <row r="377" spans="1:9" ht="15.75" customHeight="1">
      <c r="A377" s="82" t="s">
        <v>314</v>
      </c>
      <c r="B377" s="44" t="s">
        <v>97</v>
      </c>
      <c r="C377" s="36">
        <f>D377</f>
        <v>17</v>
      </c>
      <c r="D377" s="37">
        <v>17</v>
      </c>
      <c r="E377" s="74"/>
      <c r="F377" s="170"/>
    </row>
    <row r="378" spans="1:9" ht="15.75" customHeight="1" thickBot="1">
      <c r="A378" s="91" t="s">
        <v>315</v>
      </c>
      <c r="B378" s="61" t="s">
        <v>99</v>
      </c>
      <c r="C378" s="60">
        <f>D378</f>
        <v>6</v>
      </c>
      <c r="D378" s="62">
        <v>6</v>
      </c>
      <c r="E378" s="126"/>
      <c r="F378" s="110"/>
    </row>
    <row r="379" spans="1:9" s="8" customFormat="1" ht="15.75" customHeight="1" thickBot="1">
      <c r="A379" s="146" t="s">
        <v>321</v>
      </c>
      <c r="B379" s="186" t="s">
        <v>184</v>
      </c>
      <c r="C379" s="187"/>
      <c r="D379" s="187"/>
      <c r="E379" s="187"/>
      <c r="F379" s="188"/>
      <c r="I379" s="77"/>
    </row>
    <row r="380" spans="1:9" s="15" customFormat="1" ht="15.75" customHeight="1">
      <c r="A380" s="81" t="s">
        <v>316</v>
      </c>
      <c r="B380" s="49" t="s">
        <v>137</v>
      </c>
      <c r="C380" s="13">
        <f>D380</f>
        <v>1</v>
      </c>
      <c r="D380" s="14">
        <v>1</v>
      </c>
      <c r="E380" s="125"/>
      <c r="F380" s="108"/>
      <c r="I380" s="77"/>
    </row>
    <row r="381" spans="1:9" s="8" customFormat="1" ht="15.75" customHeight="1">
      <c r="A381" s="82" t="s">
        <v>317</v>
      </c>
      <c r="B381" s="48" t="s">
        <v>138</v>
      </c>
      <c r="C381" s="36">
        <f>D381</f>
        <v>1</v>
      </c>
      <c r="D381" s="37">
        <v>1</v>
      </c>
      <c r="E381" s="74"/>
      <c r="F381" s="109"/>
      <c r="I381" s="77"/>
    </row>
    <row r="382" spans="1:9" s="8" customFormat="1" ht="15.75" customHeight="1">
      <c r="A382" s="82" t="s">
        <v>318</v>
      </c>
      <c r="B382" s="48" t="s">
        <v>169</v>
      </c>
      <c r="C382" s="36">
        <f>D382</f>
        <v>1</v>
      </c>
      <c r="D382" s="37">
        <v>1</v>
      </c>
      <c r="E382" s="74"/>
      <c r="F382" s="109"/>
      <c r="I382" s="77"/>
    </row>
    <row r="383" spans="1:9" s="8" customFormat="1" ht="15.75" customHeight="1" thickBot="1">
      <c r="A383" s="83"/>
      <c r="B383" s="30" t="s">
        <v>73</v>
      </c>
      <c r="C383" s="12">
        <f>D383</f>
        <v>42</v>
      </c>
      <c r="D383" s="50">
        <f>SUM(D380:D382)+D367+D368+D369+D372+D374+D370+D376+D377+D378</f>
        <v>42</v>
      </c>
      <c r="E383" s="126"/>
      <c r="F383" s="172"/>
      <c r="I383" s="77"/>
    </row>
    <row r="384" spans="1:9" s="8" customFormat="1" ht="15.75" customHeight="1">
      <c r="A384" s="81"/>
      <c r="B384" s="148" t="s">
        <v>9</v>
      </c>
      <c r="C384" s="149">
        <f>C385+C387+C389+C390</f>
        <v>333.25</v>
      </c>
      <c r="D384" s="150">
        <f>C384-F384</f>
        <v>333.25</v>
      </c>
      <c r="E384" s="151">
        <f>E385+E387+E390</f>
        <v>5.5</v>
      </c>
      <c r="F384" s="152"/>
      <c r="I384" s="77"/>
    </row>
    <row r="385" spans="1:9" s="8" customFormat="1" ht="15.75" customHeight="1">
      <c r="A385" s="82"/>
      <c r="B385" s="16" t="s">
        <v>171</v>
      </c>
      <c r="C385" s="43">
        <f>C386+F385</f>
        <v>102</v>
      </c>
      <c r="D385" s="45">
        <f>C385-F385</f>
        <v>102</v>
      </c>
      <c r="E385" s="121">
        <f>E286</f>
        <v>1</v>
      </c>
      <c r="F385" s="123"/>
      <c r="I385" s="77"/>
    </row>
    <row r="386" spans="1:9" s="15" customFormat="1" ht="15.75" customHeight="1">
      <c r="A386" s="82"/>
      <c r="B386" s="17" t="s">
        <v>46</v>
      </c>
      <c r="C386" s="43">
        <f>H184+H264+H344+D10</f>
        <v>102</v>
      </c>
      <c r="D386" s="45">
        <f>C386</f>
        <v>102</v>
      </c>
      <c r="E386" s="37">
        <f>E286</f>
        <v>1</v>
      </c>
      <c r="F386" s="119"/>
      <c r="I386" s="77"/>
    </row>
    <row r="387" spans="1:9" ht="15.75" customHeight="1">
      <c r="A387" s="82"/>
      <c r="B387" s="16" t="s">
        <v>172</v>
      </c>
      <c r="C387" s="43">
        <f>C388+E387+F387</f>
        <v>188.75</v>
      </c>
      <c r="D387" s="45">
        <f>C388</f>
        <v>186.75</v>
      </c>
      <c r="E387" s="121">
        <f>E287+E288</f>
        <v>2</v>
      </c>
      <c r="F387" s="123"/>
    </row>
    <row r="388" spans="1:9" s="165" customFormat="1" ht="15.75" customHeight="1">
      <c r="A388" s="82"/>
      <c r="B388" s="18" t="s">
        <v>71</v>
      </c>
      <c r="C388" s="163">
        <f>H185+H265+H345</f>
        <v>186.75</v>
      </c>
      <c r="D388" s="164"/>
      <c r="E388" s="37">
        <f>E287+E288</f>
        <v>2</v>
      </c>
      <c r="F388" s="119"/>
      <c r="G388" s="20"/>
      <c r="H388" s="20"/>
      <c r="I388" s="76"/>
    </row>
    <row r="389" spans="1:9" ht="15.75" customHeight="1">
      <c r="A389" s="82"/>
      <c r="B389" s="16" t="s">
        <v>81</v>
      </c>
      <c r="C389" s="42">
        <f>H346+H266+H186</f>
        <v>0</v>
      </c>
      <c r="D389" s="45"/>
      <c r="E389" s="121"/>
      <c r="F389" s="123"/>
    </row>
    <row r="390" spans="1:9" ht="16.5" customHeight="1" thickBot="1">
      <c r="A390" s="84"/>
      <c r="B390" s="63" t="s">
        <v>82</v>
      </c>
      <c r="C390" s="64">
        <f>D372+D373+D374+D370+D376+D377+D378+H347+H267+E390+F390</f>
        <v>42.5</v>
      </c>
      <c r="D390" s="65">
        <f>C390-E390-F390</f>
        <v>40</v>
      </c>
      <c r="E390" s="50">
        <f>E289+E358+E269</f>
        <v>2.5</v>
      </c>
      <c r="F390" s="120"/>
    </row>
    <row r="391" spans="1:9" s="2" customFormat="1" ht="15.75" customHeight="1" thickBot="1">
      <c r="A391" s="101" t="s">
        <v>294</v>
      </c>
      <c r="B391" s="192" t="s">
        <v>183</v>
      </c>
      <c r="C391" s="193"/>
      <c r="D391" s="193"/>
      <c r="E391" s="193"/>
      <c r="F391" s="194"/>
      <c r="G391" s="15"/>
      <c r="H391" s="15"/>
      <c r="I391" s="76"/>
    </row>
    <row r="392" spans="1:9" s="2" customFormat="1" ht="15.75" customHeight="1" thickBot="1">
      <c r="A392" s="153" t="s">
        <v>295</v>
      </c>
      <c r="B392" s="230" t="s">
        <v>181</v>
      </c>
      <c r="C392" s="231"/>
      <c r="D392" s="231"/>
      <c r="E392" s="231"/>
      <c r="F392" s="232"/>
      <c r="G392" s="15"/>
      <c r="H392" s="15"/>
      <c r="I392" s="76"/>
    </row>
    <row r="393" spans="1:9" ht="15.75" customHeight="1">
      <c r="A393" s="81">
        <v>1</v>
      </c>
      <c r="B393" s="51" t="s">
        <v>152</v>
      </c>
      <c r="C393" s="13">
        <f>D393</f>
        <v>1</v>
      </c>
      <c r="D393" s="13">
        <v>1</v>
      </c>
      <c r="E393" s="125"/>
      <c r="F393" s="108"/>
    </row>
    <row r="394" spans="1:9" ht="15.75" customHeight="1">
      <c r="A394" s="82">
        <v>2</v>
      </c>
      <c r="B394" s="39" t="s">
        <v>57</v>
      </c>
      <c r="C394" s="36">
        <f>D394</f>
        <v>2</v>
      </c>
      <c r="D394" s="36">
        <v>2</v>
      </c>
      <c r="E394" s="74"/>
      <c r="F394" s="109"/>
    </row>
    <row r="395" spans="1:9" ht="15.75" customHeight="1">
      <c r="A395" s="82">
        <v>3</v>
      </c>
      <c r="B395" s="39" t="s">
        <v>22</v>
      </c>
      <c r="C395" s="36">
        <f>D395</f>
        <v>1</v>
      </c>
      <c r="D395" s="36">
        <v>1</v>
      </c>
      <c r="E395" s="74"/>
      <c r="F395" s="109"/>
    </row>
    <row r="396" spans="1:9" ht="15.75" customHeight="1" thickBot="1">
      <c r="A396" s="97"/>
      <c r="B396" s="30" t="s">
        <v>73</v>
      </c>
      <c r="C396" s="12">
        <f>D396</f>
        <v>4</v>
      </c>
      <c r="D396" s="12">
        <f>SUM(D393:D395)</f>
        <v>4</v>
      </c>
      <c r="E396" s="129"/>
      <c r="F396" s="113"/>
    </row>
    <row r="397" spans="1:9" ht="15.75" customHeight="1" thickBot="1">
      <c r="A397" s="102" t="s">
        <v>296</v>
      </c>
      <c r="B397" s="189" t="s">
        <v>17</v>
      </c>
      <c r="C397" s="190"/>
      <c r="D397" s="190"/>
      <c r="E397" s="190"/>
      <c r="F397" s="191"/>
    </row>
    <row r="398" spans="1:9" ht="15.75" customHeight="1">
      <c r="A398" s="81">
        <v>1</v>
      </c>
      <c r="B398" s="51" t="s">
        <v>18</v>
      </c>
      <c r="C398" s="13">
        <f>D398</f>
        <v>1</v>
      </c>
      <c r="D398" s="13">
        <v>1</v>
      </c>
      <c r="E398" s="125"/>
      <c r="F398" s="108"/>
    </row>
    <row r="399" spans="1:9" ht="15.75" customHeight="1">
      <c r="A399" s="82">
        <v>2</v>
      </c>
      <c r="B399" s="39" t="s">
        <v>19</v>
      </c>
      <c r="C399" s="36">
        <f>D399</f>
        <v>6</v>
      </c>
      <c r="D399" s="36">
        <v>6</v>
      </c>
      <c r="E399" s="74"/>
      <c r="F399" s="109"/>
    </row>
    <row r="400" spans="1:9" ht="15.75" customHeight="1" thickBot="1">
      <c r="A400" s="97"/>
      <c r="B400" s="30" t="s">
        <v>73</v>
      </c>
      <c r="C400" s="12">
        <f>D400</f>
        <v>7</v>
      </c>
      <c r="D400" s="12">
        <f>SUM(D398:D399)</f>
        <v>7</v>
      </c>
      <c r="E400" s="129"/>
      <c r="F400" s="113"/>
    </row>
    <row r="401" spans="1:9" ht="15.75" customHeight="1" thickBot="1">
      <c r="A401" s="102" t="s">
        <v>297</v>
      </c>
      <c r="B401" s="227" t="s">
        <v>45</v>
      </c>
      <c r="C401" s="228"/>
      <c r="D401" s="228"/>
      <c r="E401" s="228"/>
      <c r="F401" s="229"/>
    </row>
    <row r="402" spans="1:9" ht="15.75" customHeight="1">
      <c r="A402" s="81">
        <v>1</v>
      </c>
      <c r="B402" s="49" t="s">
        <v>21</v>
      </c>
      <c r="C402" s="13">
        <f>D402</f>
        <v>1</v>
      </c>
      <c r="D402" s="13">
        <v>1</v>
      </c>
      <c r="E402" s="125"/>
      <c r="F402" s="108"/>
    </row>
    <row r="403" spans="1:9" ht="16.5" customHeight="1">
      <c r="A403" s="82">
        <v>2</v>
      </c>
      <c r="B403" s="29" t="s">
        <v>70</v>
      </c>
      <c r="C403" s="36">
        <f>D403</f>
        <v>2</v>
      </c>
      <c r="D403" s="36">
        <v>2</v>
      </c>
      <c r="E403" s="74"/>
      <c r="F403" s="109"/>
    </row>
    <row r="404" spans="1:9" ht="15.75" customHeight="1" thickBot="1">
      <c r="A404" s="97"/>
      <c r="B404" s="30" t="s">
        <v>73</v>
      </c>
      <c r="C404" s="12">
        <f>D404</f>
        <v>3</v>
      </c>
      <c r="D404" s="12">
        <f>SUM(D402:D403)</f>
        <v>3</v>
      </c>
      <c r="E404" s="129"/>
      <c r="F404" s="113"/>
    </row>
    <row r="405" spans="1:9" ht="18.75" customHeight="1" thickBot="1">
      <c r="A405" s="102" t="s">
        <v>298</v>
      </c>
      <c r="B405" s="189" t="s">
        <v>100</v>
      </c>
      <c r="C405" s="190"/>
      <c r="D405" s="190"/>
      <c r="E405" s="190"/>
      <c r="F405" s="191"/>
    </row>
    <row r="406" spans="1:9" ht="15.75" customHeight="1">
      <c r="A406" s="81">
        <v>1</v>
      </c>
      <c r="B406" s="51" t="s">
        <v>57</v>
      </c>
      <c r="C406" s="13">
        <f>D406</f>
        <v>2</v>
      </c>
      <c r="D406" s="13">
        <v>2</v>
      </c>
      <c r="E406" s="125"/>
      <c r="F406" s="108"/>
    </row>
    <row r="407" spans="1:9" ht="15.75" customHeight="1">
      <c r="A407" s="82">
        <v>2</v>
      </c>
      <c r="B407" s="39" t="s">
        <v>22</v>
      </c>
      <c r="C407" s="36">
        <f>D407</f>
        <v>1</v>
      </c>
      <c r="D407" s="36">
        <v>1</v>
      </c>
      <c r="E407" s="74"/>
      <c r="F407" s="109"/>
    </row>
    <row r="408" spans="1:9" ht="17.25" customHeight="1">
      <c r="A408" s="82">
        <v>3</v>
      </c>
      <c r="B408" s="39" t="s">
        <v>164</v>
      </c>
      <c r="C408" s="36">
        <f>D408</f>
        <v>1</v>
      </c>
      <c r="D408" s="36">
        <v>1</v>
      </c>
      <c r="E408" s="74"/>
      <c r="F408" s="109"/>
    </row>
    <row r="409" spans="1:9" ht="15.75" customHeight="1" thickBot="1">
      <c r="A409" s="97"/>
      <c r="B409" s="30" t="s">
        <v>73</v>
      </c>
      <c r="C409" s="12">
        <f>D409</f>
        <v>4</v>
      </c>
      <c r="D409" s="12">
        <f>SUM(D406:D408)</f>
        <v>4</v>
      </c>
      <c r="E409" s="129"/>
      <c r="F409" s="113"/>
    </row>
    <row r="410" spans="1:9" s="34" customFormat="1" ht="15.75" customHeight="1" thickBot="1">
      <c r="A410" s="154" t="s">
        <v>299</v>
      </c>
      <c r="B410" s="227" t="s">
        <v>273</v>
      </c>
      <c r="C410" s="228"/>
      <c r="D410" s="228"/>
      <c r="E410" s="228"/>
      <c r="F410" s="229"/>
      <c r="G410" s="35"/>
      <c r="H410" s="35"/>
      <c r="I410" s="76"/>
    </row>
    <row r="411" spans="1:9" ht="15.75" customHeight="1">
      <c r="A411" s="81">
        <v>1</v>
      </c>
      <c r="B411" s="51" t="s">
        <v>95</v>
      </c>
      <c r="C411" s="13">
        <f>D411</f>
        <v>1</v>
      </c>
      <c r="D411" s="13">
        <v>1</v>
      </c>
      <c r="E411" s="125"/>
      <c r="F411" s="108"/>
    </row>
    <row r="412" spans="1:9" ht="15.75" customHeight="1">
      <c r="A412" s="82" t="s">
        <v>322</v>
      </c>
      <c r="B412" s="39" t="s">
        <v>160</v>
      </c>
      <c r="C412" s="36">
        <f>D412</f>
        <v>1</v>
      </c>
      <c r="D412" s="36">
        <v>1</v>
      </c>
      <c r="E412" s="74"/>
      <c r="F412" s="109"/>
    </row>
    <row r="413" spans="1:9" ht="15.75" customHeight="1">
      <c r="A413" s="82" t="s">
        <v>323</v>
      </c>
      <c r="B413" s="41" t="s">
        <v>176</v>
      </c>
      <c r="C413" s="36">
        <f>D413</f>
        <v>1</v>
      </c>
      <c r="D413" s="36">
        <v>1</v>
      </c>
      <c r="E413" s="111"/>
      <c r="F413" s="117"/>
    </row>
    <row r="414" spans="1:9" s="34" customFormat="1" ht="15.75" customHeight="1" thickBot="1">
      <c r="A414" s="97"/>
      <c r="B414" s="30" t="s">
        <v>73</v>
      </c>
      <c r="C414" s="12">
        <f>D414</f>
        <v>3</v>
      </c>
      <c r="D414" s="12">
        <f>SUM(D411:D413)</f>
        <v>3</v>
      </c>
      <c r="E414" s="129"/>
      <c r="F414" s="113"/>
      <c r="G414" s="35"/>
      <c r="H414" s="35"/>
      <c r="I414" s="76"/>
    </row>
    <row r="415" spans="1:9" ht="15.75" customHeight="1" thickBot="1">
      <c r="A415" s="102" t="s">
        <v>300</v>
      </c>
      <c r="B415" s="189" t="s">
        <v>105</v>
      </c>
      <c r="C415" s="190"/>
      <c r="D415" s="190"/>
      <c r="E415" s="190"/>
      <c r="F415" s="191"/>
    </row>
    <row r="416" spans="1:9" ht="15.75" customHeight="1">
      <c r="A416" s="81">
        <v>1</v>
      </c>
      <c r="B416" s="51" t="s">
        <v>106</v>
      </c>
      <c r="C416" s="13">
        <f>D416</f>
        <v>1</v>
      </c>
      <c r="D416" s="13">
        <v>1</v>
      </c>
      <c r="E416" s="125"/>
      <c r="F416" s="108"/>
    </row>
    <row r="417" spans="1:6" ht="15.75" customHeight="1" thickBot="1">
      <c r="A417" s="97"/>
      <c r="B417" s="30" t="s">
        <v>73</v>
      </c>
      <c r="C417" s="12">
        <f>D417</f>
        <v>1</v>
      </c>
      <c r="D417" s="12">
        <f>SUM(D416:D416)</f>
        <v>1</v>
      </c>
      <c r="E417" s="129"/>
      <c r="F417" s="113"/>
    </row>
    <row r="418" spans="1:6" ht="15.75" customHeight="1" thickBot="1">
      <c r="A418" s="102" t="s">
        <v>301</v>
      </c>
      <c r="B418" s="189" t="s">
        <v>107</v>
      </c>
      <c r="C418" s="190"/>
      <c r="D418" s="190"/>
      <c r="E418" s="190"/>
      <c r="F418" s="191"/>
    </row>
    <row r="419" spans="1:6" ht="15.75" customHeight="1">
      <c r="A419" s="81">
        <v>1</v>
      </c>
      <c r="B419" s="51" t="s">
        <v>86</v>
      </c>
      <c r="C419" s="13">
        <f>D419</f>
        <v>1</v>
      </c>
      <c r="D419" s="13">
        <v>1</v>
      </c>
      <c r="E419" s="125"/>
      <c r="F419" s="108"/>
    </row>
    <row r="420" spans="1:6" ht="15.75" customHeight="1" thickBot="1">
      <c r="A420" s="97"/>
      <c r="B420" s="30" t="s">
        <v>73</v>
      </c>
      <c r="C420" s="12">
        <f>D420</f>
        <v>1</v>
      </c>
      <c r="D420" s="12">
        <f>SUM(D419:D419)</f>
        <v>1</v>
      </c>
      <c r="E420" s="129"/>
      <c r="F420" s="113"/>
    </row>
    <row r="421" spans="1:6" ht="15.75" customHeight="1" thickBot="1">
      <c r="A421" s="102" t="s">
        <v>302</v>
      </c>
      <c r="B421" s="189" t="s">
        <v>109</v>
      </c>
      <c r="C421" s="190"/>
      <c r="D421" s="190"/>
      <c r="E421" s="190"/>
      <c r="F421" s="191"/>
    </row>
    <row r="422" spans="1:6" ht="15.75" customHeight="1">
      <c r="A422" s="81">
        <v>1</v>
      </c>
      <c r="B422" s="51" t="s">
        <v>110</v>
      </c>
      <c r="C422" s="13">
        <f>D422</f>
        <v>1</v>
      </c>
      <c r="D422" s="13">
        <v>1</v>
      </c>
      <c r="E422" s="125"/>
      <c r="F422" s="108"/>
    </row>
    <row r="423" spans="1:6" ht="15.75" customHeight="1">
      <c r="A423" s="82">
        <v>2</v>
      </c>
      <c r="B423" s="39" t="s">
        <v>47</v>
      </c>
      <c r="C423" s="36">
        <f>D423</f>
        <v>1</v>
      </c>
      <c r="D423" s="36">
        <v>1</v>
      </c>
      <c r="E423" s="74"/>
      <c r="F423" s="109"/>
    </row>
    <row r="424" spans="1:6" ht="15.75" customHeight="1">
      <c r="A424" s="82">
        <v>3</v>
      </c>
      <c r="B424" s="39" t="s">
        <v>96</v>
      </c>
      <c r="C424" s="36">
        <f>D424</f>
        <v>1</v>
      </c>
      <c r="D424" s="36">
        <v>1</v>
      </c>
      <c r="E424" s="74"/>
      <c r="F424" s="40"/>
    </row>
    <row r="425" spans="1:6" ht="15.75" customHeight="1" thickBot="1">
      <c r="A425" s="155"/>
      <c r="B425" s="156" t="s">
        <v>73</v>
      </c>
      <c r="C425" s="157">
        <f>D425</f>
        <v>3</v>
      </c>
      <c r="D425" s="157">
        <f>SUM(D422:D424)</f>
        <v>3</v>
      </c>
      <c r="E425" s="158"/>
      <c r="F425" s="159"/>
    </row>
    <row r="426" spans="1:6" ht="15.75" customHeight="1" thickBot="1">
      <c r="A426" s="102" t="s">
        <v>303</v>
      </c>
      <c r="B426" s="189" t="s">
        <v>108</v>
      </c>
      <c r="C426" s="190"/>
      <c r="D426" s="190"/>
      <c r="E426" s="190"/>
      <c r="F426" s="191"/>
    </row>
    <row r="427" spans="1:6" ht="15.75" customHeight="1">
      <c r="A427" s="81">
        <v>1</v>
      </c>
      <c r="B427" s="51" t="s">
        <v>89</v>
      </c>
      <c r="C427" s="13">
        <f t="shared" ref="C427:C443" si="12">D427</f>
        <v>1</v>
      </c>
      <c r="D427" s="13">
        <v>1</v>
      </c>
      <c r="E427" s="125"/>
      <c r="F427" s="108"/>
    </row>
    <row r="428" spans="1:6" ht="15.75" customHeight="1">
      <c r="A428" s="82">
        <v>2</v>
      </c>
      <c r="B428" s="41" t="s">
        <v>155</v>
      </c>
      <c r="C428" s="36">
        <f>D428</f>
        <v>4</v>
      </c>
      <c r="D428" s="36">
        <v>4</v>
      </c>
      <c r="E428" s="111"/>
      <c r="F428" s="117"/>
    </row>
    <row r="429" spans="1:6" ht="15.75" customHeight="1">
      <c r="A429" s="82">
        <v>3</v>
      </c>
      <c r="B429" s="39" t="s">
        <v>24</v>
      </c>
      <c r="C429" s="36">
        <f t="shared" si="12"/>
        <v>5</v>
      </c>
      <c r="D429" s="36">
        <v>5</v>
      </c>
      <c r="E429" s="74"/>
      <c r="F429" s="109"/>
    </row>
    <row r="430" spans="1:6" ht="15.75" customHeight="1">
      <c r="A430" s="82">
        <v>4</v>
      </c>
      <c r="B430" s="41" t="s">
        <v>25</v>
      </c>
      <c r="C430" s="36">
        <f t="shared" si="12"/>
        <v>6</v>
      </c>
      <c r="D430" s="36">
        <v>6</v>
      </c>
      <c r="E430" s="111"/>
      <c r="F430" s="117"/>
    </row>
    <row r="431" spans="1:6" ht="15.75" customHeight="1">
      <c r="A431" s="82">
        <v>5</v>
      </c>
      <c r="B431" s="39" t="s">
        <v>20</v>
      </c>
      <c r="C431" s="36">
        <f t="shared" si="12"/>
        <v>1</v>
      </c>
      <c r="D431" s="36">
        <v>1</v>
      </c>
      <c r="E431" s="74"/>
      <c r="F431" s="109"/>
    </row>
    <row r="432" spans="1:6" ht="15.75" customHeight="1">
      <c r="A432" s="82">
        <v>6</v>
      </c>
      <c r="B432" s="39" t="s">
        <v>23</v>
      </c>
      <c r="C432" s="36">
        <f t="shared" si="12"/>
        <v>1</v>
      </c>
      <c r="D432" s="36">
        <v>1</v>
      </c>
      <c r="E432" s="74"/>
      <c r="F432" s="109"/>
    </row>
    <row r="433" spans="1:6" ht="15.75" customHeight="1">
      <c r="A433" s="82">
        <v>7</v>
      </c>
      <c r="B433" s="39" t="s">
        <v>26</v>
      </c>
      <c r="C433" s="36">
        <f t="shared" si="12"/>
        <v>3</v>
      </c>
      <c r="D433" s="36">
        <v>3</v>
      </c>
      <c r="E433" s="74"/>
      <c r="F433" s="109"/>
    </row>
    <row r="434" spans="1:6" ht="15.75" customHeight="1">
      <c r="A434" s="82">
        <v>8</v>
      </c>
      <c r="B434" s="39" t="s">
        <v>55</v>
      </c>
      <c r="C434" s="36">
        <f t="shared" si="12"/>
        <v>1</v>
      </c>
      <c r="D434" s="36">
        <v>1</v>
      </c>
      <c r="E434" s="74"/>
      <c r="F434" s="109"/>
    </row>
    <row r="435" spans="1:6" ht="15.75" customHeight="1">
      <c r="A435" s="82">
        <v>9</v>
      </c>
      <c r="B435" s="39" t="s">
        <v>52</v>
      </c>
      <c r="C435" s="36">
        <f t="shared" si="12"/>
        <v>1</v>
      </c>
      <c r="D435" s="36">
        <v>1</v>
      </c>
      <c r="E435" s="74"/>
      <c r="F435" s="109"/>
    </row>
    <row r="436" spans="1:6" ht="15.75" customHeight="1">
      <c r="A436" s="82">
        <v>10</v>
      </c>
      <c r="B436" s="39" t="s">
        <v>112</v>
      </c>
      <c r="C436" s="36">
        <f>D436</f>
        <v>1</v>
      </c>
      <c r="D436" s="36">
        <v>1</v>
      </c>
      <c r="E436" s="74"/>
      <c r="F436" s="109"/>
    </row>
    <row r="437" spans="1:6" ht="18" customHeight="1">
      <c r="A437" s="82">
        <v>11</v>
      </c>
      <c r="B437" s="39" t="s">
        <v>102</v>
      </c>
      <c r="C437" s="36">
        <f t="shared" si="12"/>
        <v>2</v>
      </c>
      <c r="D437" s="36">
        <v>2</v>
      </c>
      <c r="E437" s="74"/>
      <c r="F437" s="109"/>
    </row>
    <row r="438" spans="1:6" ht="16.5" customHeight="1">
      <c r="A438" s="82">
        <v>12</v>
      </c>
      <c r="B438" s="41" t="s">
        <v>154</v>
      </c>
      <c r="C438" s="36">
        <f t="shared" si="12"/>
        <v>6</v>
      </c>
      <c r="D438" s="36">
        <v>6</v>
      </c>
      <c r="E438" s="111"/>
      <c r="F438" s="117"/>
    </row>
    <row r="439" spans="1:6" ht="15.75" customHeight="1">
      <c r="A439" s="82">
        <v>13</v>
      </c>
      <c r="B439" s="39" t="s">
        <v>56</v>
      </c>
      <c r="C439" s="36">
        <f t="shared" si="12"/>
        <v>17.25</v>
      </c>
      <c r="D439" s="36">
        <v>17.25</v>
      </c>
      <c r="E439" s="74"/>
      <c r="F439" s="109"/>
    </row>
    <row r="440" spans="1:6" ht="15.75" customHeight="1">
      <c r="A440" s="82">
        <v>14</v>
      </c>
      <c r="B440" s="39" t="s">
        <v>74</v>
      </c>
      <c r="C440" s="36">
        <f t="shared" si="12"/>
        <v>1</v>
      </c>
      <c r="D440" s="36">
        <v>1</v>
      </c>
      <c r="E440" s="74"/>
      <c r="F440" s="109"/>
    </row>
    <row r="441" spans="1:6" ht="15.75" customHeight="1">
      <c r="A441" s="82">
        <v>15</v>
      </c>
      <c r="B441" s="39" t="s">
        <v>27</v>
      </c>
      <c r="C441" s="36">
        <f t="shared" si="12"/>
        <v>0.25</v>
      </c>
      <c r="D441" s="36">
        <v>0.25</v>
      </c>
      <c r="E441" s="74"/>
      <c r="F441" s="109"/>
    </row>
    <row r="442" spans="1:6" ht="15.75" customHeight="1">
      <c r="A442" s="82">
        <v>16</v>
      </c>
      <c r="B442" s="39" t="s">
        <v>103</v>
      </c>
      <c r="C442" s="36">
        <f t="shared" si="12"/>
        <v>2</v>
      </c>
      <c r="D442" s="36">
        <v>2</v>
      </c>
      <c r="E442" s="74"/>
      <c r="F442" s="109"/>
    </row>
    <row r="443" spans="1:6" ht="15.75" customHeight="1" thickBot="1">
      <c r="A443" s="97"/>
      <c r="B443" s="30" t="s">
        <v>73</v>
      </c>
      <c r="C443" s="12">
        <f t="shared" si="12"/>
        <v>52.5</v>
      </c>
      <c r="D443" s="12">
        <f>SUM(D427:D442)</f>
        <v>52.5</v>
      </c>
      <c r="E443" s="129"/>
      <c r="F443" s="113"/>
    </row>
    <row r="444" spans="1:6" ht="15.75" customHeight="1" thickBot="1">
      <c r="A444" s="102" t="s">
        <v>304</v>
      </c>
      <c r="B444" s="227" t="s">
        <v>29</v>
      </c>
      <c r="C444" s="228"/>
      <c r="D444" s="228"/>
      <c r="E444" s="228"/>
      <c r="F444" s="229"/>
    </row>
    <row r="445" spans="1:6" ht="15.75" customHeight="1">
      <c r="A445" s="81">
        <v>1</v>
      </c>
      <c r="B445" s="66" t="s">
        <v>153</v>
      </c>
      <c r="C445" s="13">
        <f>D445</f>
        <v>0.25</v>
      </c>
      <c r="D445" s="13">
        <v>0.25</v>
      </c>
      <c r="E445" s="125"/>
      <c r="F445" s="108"/>
    </row>
    <row r="446" spans="1:6" ht="15.75" customHeight="1">
      <c r="A446" s="82">
        <v>2</v>
      </c>
      <c r="B446" s="48" t="s">
        <v>4</v>
      </c>
      <c r="C446" s="36">
        <f>D446</f>
        <v>1</v>
      </c>
      <c r="D446" s="36">
        <v>1</v>
      </c>
      <c r="E446" s="74"/>
      <c r="F446" s="109"/>
    </row>
    <row r="447" spans="1:6" ht="15.75" customHeight="1">
      <c r="A447" s="82">
        <v>3</v>
      </c>
      <c r="B447" s="39" t="s">
        <v>30</v>
      </c>
      <c r="C447" s="36">
        <f>D447</f>
        <v>2</v>
      </c>
      <c r="D447" s="36">
        <v>2</v>
      </c>
      <c r="E447" s="74"/>
      <c r="F447" s="109"/>
    </row>
    <row r="448" spans="1:6" ht="15.75" customHeight="1">
      <c r="A448" s="82">
        <v>4</v>
      </c>
      <c r="B448" s="39" t="s">
        <v>31</v>
      </c>
      <c r="C448" s="36">
        <f>D448</f>
        <v>2</v>
      </c>
      <c r="D448" s="36">
        <v>2</v>
      </c>
      <c r="E448" s="74"/>
      <c r="F448" s="109"/>
    </row>
    <row r="449" spans="1:6" ht="15.75" customHeight="1" thickBot="1">
      <c r="A449" s="97"/>
      <c r="B449" s="30" t="s">
        <v>73</v>
      </c>
      <c r="C449" s="12">
        <f>D449</f>
        <v>5.25</v>
      </c>
      <c r="D449" s="12">
        <f>SUM(D445:D448)</f>
        <v>5.25</v>
      </c>
      <c r="E449" s="129"/>
      <c r="F449" s="113"/>
    </row>
    <row r="450" spans="1:6" ht="18.75">
      <c r="A450" s="160"/>
      <c r="B450" s="161" t="s">
        <v>90</v>
      </c>
      <c r="C450" s="162">
        <f>D450+E450+F450</f>
        <v>579</v>
      </c>
      <c r="D450" s="162">
        <f>D451+D452+D453+D454</f>
        <v>553.5</v>
      </c>
      <c r="E450" s="151">
        <f>E384</f>
        <v>5.5</v>
      </c>
      <c r="F450" s="152">
        <f>F110</f>
        <v>20</v>
      </c>
    </row>
    <row r="451" spans="1:6" ht="18.75">
      <c r="A451" s="98"/>
      <c r="B451" s="31" t="s">
        <v>91</v>
      </c>
      <c r="C451" s="9">
        <f>D451+E451+F451</f>
        <v>151</v>
      </c>
      <c r="D451" s="9">
        <f>D385+D111</f>
        <v>145</v>
      </c>
      <c r="E451" s="121">
        <f>E385</f>
        <v>1</v>
      </c>
      <c r="F451" s="123">
        <f>F111</f>
        <v>5</v>
      </c>
    </row>
    <row r="452" spans="1:6" ht="18.75">
      <c r="A452" s="98"/>
      <c r="B452" s="31" t="s">
        <v>92</v>
      </c>
      <c r="C452" s="9">
        <f>D452+E452+F452</f>
        <v>277.75</v>
      </c>
      <c r="D452" s="9">
        <f>D387+D112</f>
        <v>262.75</v>
      </c>
      <c r="E452" s="121">
        <f>E387</f>
        <v>2</v>
      </c>
      <c r="F452" s="123">
        <f>F112</f>
        <v>13</v>
      </c>
    </row>
    <row r="453" spans="1:6" ht="18.75">
      <c r="A453" s="98"/>
      <c r="B453" s="31" t="s">
        <v>93</v>
      </c>
      <c r="C453" s="9">
        <f>D453+E453+F453</f>
        <v>17</v>
      </c>
      <c r="D453" s="9">
        <f>D389+D114</f>
        <v>17</v>
      </c>
      <c r="E453" s="121">
        <v>0</v>
      </c>
      <c r="F453" s="123">
        <v>0</v>
      </c>
    </row>
    <row r="454" spans="1:6" ht="19.5" thickBot="1">
      <c r="A454" s="97"/>
      <c r="B454" s="32" t="s">
        <v>94</v>
      </c>
      <c r="C454" s="10">
        <f>D454+E454+F454</f>
        <v>131.25</v>
      </c>
      <c r="D454" s="10">
        <f>D115+D396+D400+D390+D409+D443+D404+D414+D417+D420+D425+D447+D448</f>
        <v>128.75</v>
      </c>
      <c r="E454" s="50">
        <f>E390</f>
        <v>2.5</v>
      </c>
      <c r="F454" s="120">
        <f>F390</f>
        <v>0</v>
      </c>
    </row>
  </sheetData>
  <mergeCells count="105">
    <mergeCell ref="B20:F20"/>
    <mergeCell ref="B371:F371"/>
    <mergeCell ref="B101:F101"/>
    <mergeCell ref="B104:F104"/>
    <mergeCell ref="B156:F156"/>
    <mergeCell ref="B160:F160"/>
    <mergeCell ref="B164:F164"/>
    <mergeCell ref="B421:F421"/>
    <mergeCell ref="B426:F426"/>
    <mergeCell ref="B303:F303"/>
    <mergeCell ref="B349:F349"/>
    <mergeCell ref="B352:F352"/>
    <mergeCell ref="B355:F355"/>
    <mergeCell ref="B360:F360"/>
    <mergeCell ref="B366:F366"/>
    <mergeCell ref="B332:F332"/>
    <mergeCell ref="B335:F335"/>
    <mergeCell ref="B338:F338"/>
    <mergeCell ref="B342:F342"/>
    <mergeCell ref="B346:F346"/>
    <mergeCell ref="B319:F319"/>
    <mergeCell ref="B323:F323"/>
    <mergeCell ref="B326:F326"/>
    <mergeCell ref="B329:F329"/>
    <mergeCell ref="B444:F444"/>
    <mergeCell ref="B375:F375"/>
    <mergeCell ref="B379:F379"/>
    <mergeCell ref="B397:F397"/>
    <mergeCell ref="B401:F401"/>
    <mergeCell ref="B405:F405"/>
    <mergeCell ref="B410:F410"/>
    <mergeCell ref="B415:F415"/>
    <mergeCell ref="B418:F418"/>
    <mergeCell ref="B391:F391"/>
    <mergeCell ref="B392:F392"/>
    <mergeCell ref="B167:F167"/>
    <mergeCell ref="B220:F220"/>
    <mergeCell ref="B224:F224"/>
    <mergeCell ref="B228:F228"/>
    <mergeCell ref="B170:F170"/>
    <mergeCell ref="B173:F173"/>
    <mergeCell ref="B176:F176"/>
    <mergeCell ref="B179:F179"/>
    <mergeCell ref="B232:F232"/>
    <mergeCell ref="B183:F183"/>
    <mergeCell ref="B187:F187"/>
    <mergeCell ref="B193:F193"/>
    <mergeCell ref="B196:F196"/>
    <mergeCell ref="B200:F200"/>
    <mergeCell ref="B207:F207"/>
    <mergeCell ref="B208:F208"/>
    <mergeCell ref="B212:F212"/>
    <mergeCell ref="B216:F216"/>
    <mergeCell ref="A201:F201"/>
    <mergeCell ref="B140:F140"/>
    <mergeCell ref="B144:F144"/>
    <mergeCell ref="B90:F90"/>
    <mergeCell ref="B94:F94"/>
    <mergeCell ref="B98:F98"/>
    <mergeCell ref="B116:F116"/>
    <mergeCell ref="B127:F127"/>
    <mergeCell ref="B120:F120"/>
    <mergeCell ref="B152:F152"/>
    <mergeCell ref="B84:F84"/>
    <mergeCell ref="B128:F128"/>
    <mergeCell ref="B132:F132"/>
    <mergeCell ref="B24:F24"/>
    <mergeCell ref="B37:F37"/>
    <mergeCell ref="B47:F47"/>
    <mergeCell ref="B65:F65"/>
    <mergeCell ref="B72:F72"/>
    <mergeCell ref="B136:F136"/>
    <mergeCell ref="B302:F302"/>
    <mergeCell ref="B315:F315"/>
    <mergeCell ref="A1:F1"/>
    <mergeCell ref="A2:F2"/>
    <mergeCell ref="A3:F3"/>
    <mergeCell ref="A4:F4"/>
    <mergeCell ref="D6:F6"/>
    <mergeCell ref="A6:A7"/>
    <mergeCell ref="B6:B7"/>
    <mergeCell ref="C6:C7"/>
    <mergeCell ref="B148:F148"/>
    <mergeCell ref="B8:F8"/>
    <mergeCell ref="B14:F14"/>
    <mergeCell ref="B15:F15"/>
    <mergeCell ref="B236:F236"/>
    <mergeCell ref="B240:F240"/>
    <mergeCell ref="B243:F243"/>
    <mergeCell ref="B246:F246"/>
    <mergeCell ref="B250:F250"/>
    <mergeCell ref="B253:F253"/>
    <mergeCell ref="B256:F256"/>
    <mergeCell ref="B260:F260"/>
    <mergeCell ref="B80:F80"/>
    <mergeCell ref="A121:F121"/>
    <mergeCell ref="B263:F263"/>
    <mergeCell ref="B267:F267"/>
    <mergeCell ref="B271:F271"/>
    <mergeCell ref="B279:F279"/>
    <mergeCell ref="B282:F282"/>
    <mergeCell ref="B285:F285"/>
    <mergeCell ref="B291:F291"/>
    <mergeCell ref="B295:F295"/>
    <mergeCell ref="B296:F296"/>
  </mergeCells>
  <phoneticPr fontId="14" type="noConversion"/>
  <pageMargins left="0.39370078740157483" right="0.15748031496062992" top="0.47244094488188981" bottom="0.19685039370078741" header="0.15748031496062992" footer="0.15748031496062992"/>
  <pageSetup paperSize="9" scale="96" orientation="portrait" r:id="rId1"/>
  <headerFooter alignWithMargins="0"/>
  <rowBreaks count="11" manualBreakCount="11">
    <brk id="46" max="6" man="1"/>
    <brk id="93" max="4" man="1"/>
    <brk id="115" max="4" man="1"/>
    <brk id="155" max="4" man="1"/>
    <brk id="195" max="4" man="1"/>
    <brk id="270" max="4" man="1"/>
    <brk id="290" max="4" man="1"/>
    <brk id="328" max="4" man="1"/>
    <brk id="365" max="4" man="1"/>
    <brk id="390" max="4" man="1"/>
    <brk id="4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МУЗ ГБ4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Zaharova</dc:creator>
  <cp:lastModifiedBy>79237828246</cp:lastModifiedBy>
  <cp:lastPrinted>2023-12-25T08:46:34Z</cp:lastPrinted>
  <dcterms:created xsi:type="dcterms:W3CDTF">2008-02-29T04:06:05Z</dcterms:created>
  <dcterms:modified xsi:type="dcterms:W3CDTF">2024-01-23T08:11:40Z</dcterms:modified>
</cp:coreProperties>
</file>